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085" yWindow="3075" windowWidth="23445" windowHeight="12165"/>
  </bookViews>
  <sheets>
    <sheet name="Sheet1" sheetId="1" r:id="rId1"/>
  </sheets>
  <definedNames>
    <definedName name="_xlnm._FilterDatabase" localSheetId="0" hidden="1">Sheet1!$B$3:$P$67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/>
  <c r="A69"/>
  <c r="D64"/>
  <c r="D57"/>
  <c r="C64" l="1"/>
  <c r="C57"/>
  <c r="D39"/>
  <c r="D69" l="1"/>
  <c r="D76"/>
  <c r="C39"/>
  <c r="C69" s="1"/>
  <c r="G69" l="1"/>
  <c r="E73"/>
  <c r="E74"/>
  <c r="E41"/>
  <c r="B69"/>
</calcChain>
</file>

<file path=xl/sharedStrings.xml><?xml version="1.0" encoding="utf-8"?>
<sst xmlns="http://schemas.openxmlformats.org/spreadsheetml/2006/main" count="425" uniqueCount="230">
  <si>
    <t>Commuter Car Park Fund</t>
  </si>
  <si>
    <t>VICTORIA</t>
  </si>
  <si>
    <t>Station</t>
  </si>
  <si>
    <t>Federal Funding ($m)</t>
  </si>
  <si>
    <t>Status</t>
  </si>
  <si>
    <t>Expected Start/Finish</t>
  </si>
  <si>
    <t>Belgrave/Lilydale Lines</t>
  </si>
  <si>
    <t>Boronia</t>
  </si>
  <si>
    <t>In Planning</t>
  </si>
  <si>
    <t>N/A</t>
  </si>
  <si>
    <t>Aston</t>
  </si>
  <si>
    <t>Alan Tudge</t>
  </si>
  <si>
    <t xml:space="preserve">City of Knox </t>
  </si>
  <si>
    <t>Fed Govt contribution capped qt $20m; "The delivery schedule will be determined as planning on the project progresses and in consultation with the proponent."</t>
  </si>
  <si>
    <t>Ferntree Gully</t>
  </si>
  <si>
    <t>Late 2022/Mid 2023</t>
  </si>
  <si>
    <t xml:space="preserve">Was $15m; A further $1m allocated in 2021-22 Budget; expected to construct two at-grade commuter car parks; Now has expected Construction dates </t>
  </si>
  <si>
    <t>Camberwell</t>
  </si>
  <si>
    <t>Late 2022/Late 2023</t>
  </si>
  <si>
    <t>Kooyong</t>
  </si>
  <si>
    <t>Josh Frydenberg</t>
  </si>
  <si>
    <t>City of Boroondara</t>
  </si>
  <si>
    <t>Fed Govt contribution capped at $20m; "The project is expected to commence construction late 2022 and is expected to be completed late 2023."</t>
  </si>
  <si>
    <t>Canterbury</t>
  </si>
  <si>
    <t>Mid 2023/Mid 2024</t>
  </si>
  <si>
    <t>Fed Govt contribution capped at $15m; Now have expected construction start/finish dates</t>
  </si>
  <si>
    <t>Glenferrie</t>
  </si>
  <si>
    <t>Location data not available BUT "This project will support public transport usage and efficiency by improving park and ride facilities at this location." - now has expected construction dates; Josh Frydenberg put fwd 4 projects</t>
  </si>
  <si>
    <t>Surrey Hills</t>
  </si>
  <si>
    <t>City of Boroondara,Whitehorse City Council</t>
  </si>
  <si>
    <t>Fed Govt $15m capped; Park'n'Ride facilities</t>
  </si>
  <si>
    <t xml:space="preserve">Mitcham </t>
  </si>
  <si>
    <t>Project Dumped</t>
  </si>
  <si>
    <t>Deakin</t>
  </si>
  <si>
    <t>Michael Sukkar</t>
  </si>
  <si>
    <t>Whitehorse City Council</t>
  </si>
  <si>
    <r>
      <rPr>
        <i/>
        <sz val="11"/>
        <color rgb="FFFF0000"/>
        <rFont val="CenturyGothic"/>
      </rPr>
      <t>dumped (15 April 2021)</t>
    </r>
    <r>
      <rPr>
        <i/>
        <sz val="11"/>
        <color rgb="FF0070C0"/>
        <rFont val="CenturyGothic"/>
      </rPr>
      <t>; was $15m; still on Infrastructure website 19 May 2021 - now removed</t>
    </r>
  </si>
  <si>
    <t>Heatherdale</t>
  </si>
  <si>
    <t>Late 2021/Late 2022</t>
  </si>
  <si>
    <t>Maroondah City Council</t>
  </si>
  <si>
    <t>Heatherdale - 31 Jan'19 removed &amp; 10 April 2019 reinstated; Expeted dates were Late 2019/Late 2021 now:  Late 2021/Late 2022; Park'N'Ride</t>
  </si>
  <si>
    <t>Ringwood</t>
  </si>
  <si>
    <t>Was $15m - Increased funding of $14.7m in 2021-22 Budget; Estimated dates were Late 2019/Late 2021; Multi-deck car park</t>
  </si>
  <si>
    <t>Heathmont</t>
  </si>
  <si>
    <r>
      <rPr>
        <b/>
        <sz val="11"/>
        <color rgb="FF0070C0"/>
        <rFont val="CenturyGothic"/>
      </rPr>
      <t xml:space="preserve">Late </t>
    </r>
    <r>
      <rPr>
        <sz val="11"/>
        <color theme="1"/>
        <rFont val="CenturyGothic"/>
        <family val="2"/>
      </rPr>
      <t>2021/Late 2022</t>
    </r>
  </si>
  <si>
    <t>Was $15m- Increased funding of $3.9m in 2021-22 Budget; Estimated Start Date change from Mid 2021 to Late 2021; Multi-deck Car Park</t>
  </si>
  <si>
    <t>Croydon</t>
  </si>
  <si>
    <t xml:space="preserve">Under Construction </t>
  </si>
  <si>
    <t>December 2020/Late 2021</t>
  </si>
  <si>
    <t>Announced by Sukkar 12 Feb'19; FB; with Tudge; Estimated project cost of $18m fully funded by Fed Govt</t>
  </si>
  <si>
    <t>Pakenham Line</t>
  </si>
  <si>
    <t>Pakenham</t>
  </si>
  <si>
    <t xml:space="preserve">Mid 2021/Early 2022 </t>
  </si>
  <si>
    <t>La Trobe</t>
  </si>
  <si>
    <t>Jason Wood</t>
  </si>
  <si>
    <t>Casey City Council</t>
  </si>
  <si>
    <t>Was $15m - Increased funding of $49.2m in 2021-22 Budget - Fully funded project ost of $64.2m; Now has dates; 500 Commuter Car Park, bike parking &amp; station upgrades + temp relief carparking at Officer Train Station</t>
  </si>
  <si>
    <t>Narre Warren</t>
  </si>
  <si>
    <t>(11May'19 FB promo by Jason Wood; on border with La Trobe); $15m Fed Govt capped; Park'n'Ride</t>
  </si>
  <si>
    <t>Berwick</t>
  </si>
  <si>
    <t>Mid 2021/Early 2022</t>
  </si>
  <si>
    <t>Berwick - date changed from Early 2021/Early 2022; Total project cost $15m</t>
  </si>
  <si>
    <t>Beaconsfield</t>
  </si>
  <si>
    <t>Completed with Vic Govt</t>
  </si>
  <si>
    <t>3 August 2020/22 December2021</t>
  </si>
  <si>
    <t>Cardinia Shire Council</t>
  </si>
  <si>
    <t>combined project with Vic Govt Car Parks for Commuters Fund; Park'n'Ride; Fed Govt $15m capped; Location date not available</t>
  </si>
  <si>
    <t>Frankston Line</t>
  </si>
  <si>
    <t>Frankston</t>
  </si>
  <si>
    <t>Dunkley</t>
  </si>
  <si>
    <t>Peta Murphy (ALP)</t>
  </si>
  <si>
    <t>Frankston City Council</t>
  </si>
  <si>
    <t>No has dates; Vic Govt $43.5m; Fed Govt was $24.5m; Addition funding in 2021-22 Budget $19m; Total project cost $87m; multi-deck 500 car space</t>
  </si>
  <si>
    <t>Seaford</t>
  </si>
  <si>
    <t xml:space="preserve">Project Dumped </t>
  </si>
  <si>
    <r>
      <rPr>
        <i/>
        <sz val="11"/>
        <color rgb="FFFF0000"/>
        <rFont val="CenturyGothic"/>
      </rPr>
      <t>dumped - was $7m; (15 April 2021)</t>
    </r>
    <r>
      <rPr>
        <i/>
        <sz val="11"/>
        <color rgb="FF0070C0"/>
        <rFont val="CenturyGothic"/>
      </rPr>
      <t>; still on Infrastructure website 19 May 2021; now removed</t>
    </r>
  </si>
  <si>
    <t>ALP Marginal (1%) - Peta Murphy  - was Chris Crewther LP (2016-2019)</t>
  </si>
  <si>
    <t>Kananook</t>
  </si>
  <si>
    <r>
      <rPr>
        <i/>
        <sz val="11"/>
        <color rgb="FFFF0000"/>
        <rFont val="CenturyGothic"/>
      </rPr>
      <t>dumped - was $7m  (15 April 2021)</t>
    </r>
    <r>
      <rPr>
        <i/>
        <sz val="11"/>
        <color rgb="FF0070C0"/>
        <rFont val="CenturyGothic"/>
      </rPr>
      <t>; still on Infrastructure website 19 May 2021; now removed</t>
    </r>
  </si>
  <si>
    <t>Bentleigh</t>
  </si>
  <si>
    <t>Goldstein</t>
  </si>
  <si>
    <t>Tim Wilson</t>
  </si>
  <si>
    <t>City of Glen Eira</t>
  </si>
  <si>
    <t xml:space="preserve">Fed Govt $9.1m capped; No dates </t>
  </si>
  <si>
    <t>Sandringham Line</t>
  </si>
  <si>
    <t>Elsternwick</t>
  </si>
  <si>
    <t>Goldstein/Macnamara</t>
  </si>
  <si>
    <t>info unavailable - No records matched the ID 101081-18VIC-UCO; error occurred</t>
  </si>
  <si>
    <t>Other opion - compulsory acqusition of homes/businesses or parklands</t>
  </si>
  <si>
    <t>Balaclava</t>
  </si>
  <si>
    <t>Macnamara</t>
  </si>
  <si>
    <t>Josh Burns (ALP)</t>
  </si>
  <si>
    <t>City of Port Phillip</t>
  </si>
  <si>
    <r>
      <rPr>
        <i/>
        <sz val="11"/>
        <color rgb="FFFF0000"/>
        <rFont val="CenturyGothic"/>
      </rPr>
      <t>dumped was $15m (15 April 2021)</t>
    </r>
    <r>
      <rPr>
        <i/>
        <sz val="11"/>
        <color rgb="FF0070C0"/>
        <rFont val="CenturyGothic"/>
      </rPr>
      <t>; still on Dept of Infrastructure site 19May21</t>
    </r>
  </si>
  <si>
    <t>? Multi deck or underground maybe only option (same with Kooyong???)</t>
  </si>
  <si>
    <t>North Brighton</t>
  </si>
  <si>
    <t>Bayside City Council</t>
  </si>
  <si>
    <t>was $2.6m now capped at $6.9m ($4.3m from Brighton Beach project)</t>
  </si>
  <si>
    <t xml:space="preserve">Brighton Beach </t>
  </si>
  <si>
    <r>
      <rPr>
        <i/>
        <sz val="11"/>
        <color rgb="FFFF0000"/>
        <rFont val="CenturyGothic"/>
      </rPr>
      <t>dumped - was $4.3m;</t>
    </r>
    <r>
      <rPr>
        <i/>
        <sz val="11"/>
        <color rgb="FF0070C0"/>
        <rFont val="CenturyGothic"/>
      </rPr>
      <t xml:space="preserve"> still on Dept of Infrastructure site 19May21; Dec'19 not suitable for upgrading, Vic Govt &amp; Bayside CC wouldn't act; $4.3m reallocated to North Brighton project</t>
    </r>
  </si>
  <si>
    <t>Hampton</t>
  </si>
  <si>
    <t>Late 2021/Mid 2022</t>
  </si>
  <si>
    <t>no location details available; now has dates; $4m Fed Govt contribution</t>
  </si>
  <si>
    <t>Sandringham</t>
  </si>
  <si>
    <t>Fed Govt $3.1m capped</t>
  </si>
  <si>
    <t>Northern Lines/Other</t>
  </si>
  <si>
    <t>Cragieburn (with Hurstbridge) Northlines carpark upgrade</t>
  </si>
  <si>
    <t>combined with Hurstbridge (Northlines)</t>
  </si>
  <si>
    <t>Early 2020/Late 2020</t>
  </si>
  <si>
    <t>Calwell</t>
  </si>
  <si>
    <t>Maria Vamvakinou (ALP)</t>
  </si>
  <si>
    <t>Hume City Council</t>
  </si>
  <si>
    <t>Fed Govt $70m, Vic Govt $70m Est project cost $140m; Hurstbridge &amp; Craigieburn carparks combined to Northern Line commuter carpark upgrade</t>
  </si>
  <si>
    <t>Hurstbridge (with Cragieburn) Northlines commuter carpark upgrade</t>
  </si>
  <si>
    <t>McEwen</t>
  </si>
  <si>
    <t>Rob Mitchell (ALP)</t>
  </si>
  <si>
    <t>Nillumbik Shire Council</t>
  </si>
  <si>
    <t>Hurstbridge &amp; Craigieburn carparks combined to Northern Line commuter carpark upgrade</t>
  </si>
  <si>
    <t xml:space="preserve">South Morang </t>
  </si>
  <si>
    <t>Scullin</t>
  </si>
  <si>
    <t>Andrew Giles (ALP)</t>
  </si>
  <si>
    <t>City of Whittlesea</t>
  </si>
  <si>
    <t>dumped 31 March'21; Already part of Vic Govt  &amp; Local Govt projects</t>
  </si>
  <si>
    <t>Eltham - Commuter carpark upgrade</t>
  </si>
  <si>
    <t>Menzies</t>
  </si>
  <si>
    <t>Kevin Andrews</t>
  </si>
  <si>
    <t>was Late 2021/Early 2023 (now Mid 2022; Fed Govt contribution of $6m</t>
  </si>
  <si>
    <t>Doncaster park and ride - Commuter carpark upgrade</t>
  </si>
  <si>
    <t>Mid 2022/Late 2023</t>
  </si>
  <si>
    <t>Manningma City Council</t>
  </si>
  <si>
    <t>Fed Govt funding capped at $6m</t>
  </si>
  <si>
    <t>30 of 30</t>
  </si>
  <si>
    <t>$395m 64% ANAO</t>
  </si>
  <si>
    <t>$650m CCPF Fund (?$500m??) - $405m to Victoria; 25 of 30 in LNP seats prior to 2019 election</t>
  </si>
  <si>
    <t>Diff (south morang??)</t>
  </si>
  <si>
    <t>NSW</t>
  </si>
  <si>
    <t>Member for Hume (Angus Taylor) put fwd 2 projects in neighbouring electorate (ref: ANAO) ??</t>
  </si>
  <si>
    <t xml:space="preserve">Central Coast and Newcastle Line </t>
  </si>
  <si>
    <t xml:space="preserve"> Gosford </t>
  </si>
  <si>
    <t xml:space="preserve">Robertson </t>
  </si>
  <si>
    <t>Lucy Wicks</t>
  </si>
  <si>
    <t>No LG noted; PM Announced 27 March'19 (not listed Jan'19)</t>
  </si>
  <si>
    <t>$30m capped - NSW -  - PM project?</t>
  </si>
  <si>
    <t xml:space="preserve"> Woy Woy</t>
  </si>
  <si>
    <t>No LG noted; Location contentious</t>
  </si>
  <si>
    <t xml:space="preserve">$5m capped - NSW - </t>
  </si>
  <si>
    <t xml:space="preserve"> Hurstville</t>
  </si>
  <si>
    <t>Planning is underway</t>
  </si>
  <si>
    <t>Banks</t>
  </si>
  <si>
    <t>David Coleman</t>
  </si>
  <si>
    <t>No LG noted</t>
  </si>
  <si>
    <t xml:space="preserve">Fed Govt UCF $7.5m funding capped; NSW - </t>
  </si>
  <si>
    <t>T8 East Hills Line</t>
  </si>
  <si>
    <t xml:space="preserve"> Campbelltown</t>
  </si>
  <si>
    <t>Early 2022/Late 2023</t>
  </si>
  <si>
    <t>Hume</t>
  </si>
  <si>
    <t>Angus Taylor</t>
  </si>
  <si>
    <t>Campbelltown City Council - Location contentious</t>
  </si>
  <si>
    <t xml:space="preserve">Project Cost /Funded $22.1m uncapped; </t>
  </si>
  <si>
    <t xml:space="preserve"> Macarthur</t>
  </si>
  <si>
    <t xml:space="preserve">Cambelltown City Council </t>
  </si>
  <si>
    <t>($15m Fed Govt capped funding)</t>
  </si>
  <si>
    <t xml:space="preserve"> Panania</t>
  </si>
  <si>
    <t>No LGA noted</t>
  </si>
  <si>
    <t>Fed Govt funding capped; NSW - no LGA noted</t>
  </si>
  <si>
    <t xml:space="preserve"> Revesby</t>
  </si>
  <si>
    <t>Fed Govt committed towards the project; NSW - No LGA noted</t>
  </si>
  <si>
    <t xml:space="preserve"> Riverwood</t>
  </si>
  <si>
    <t>Fed Govt committed towards the project;; NSW - No LGA noted</t>
  </si>
  <si>
    <t>T1 North Shore, Northern and Western Line</t>
  </si>
  <si>
    <t xml:space="preserve"> Emu Plains</t>
  </si>
  <si>
    <t>Lindsay</t>
  </si>
  <si>
    <t>Melissa McIntosh</t>
  </si>
  <si>
    <t xml:space="preserve">Penrith City Council </t>
  </si>
  <si>
    <t xml:space="preserve"> Kingswood</t>
  </si>
  <si>
    <t>Early 2022/Late 2022</t>
  </si>
  <si>
    <t>Penrith City Council</t>
  </si>
  <si>
    <t xml:space="preserve"> ($20m Fed Govt capped funding)</t>
  </si>
  <si>
    <t xml:space="preserve">  St Marys (Werrington)</t>
  </si>
  <si>
    <t>ETA 2022</t>
  </si>
  <si>
    <t>(total project cost; committed- not capped)</t>
  </si>
  <si>
    <t>11 projects (23%); $154m (25%) ANAO</t>
  </si>
  <si>
    <t>ANAO; 10 of 12 (6 LNP/6 ALP) (1 on border of both parties seats - ANAO allocated 50/50)</t>
  </si>
  <si>
    <t>QLD</t>
  </si>
  <si>
    <t>Beenleigh Station</t>
  </si>
  <si>
    <t xml:space="preserve">Forde  </t>
  </si>
  <si>
    <t>Bert van Manen</t>
  </si>
  <si>
    <t>Logan City Council (Brisbane Urban corridor) - $15m Fed Govt UCF funding uncapped?)</t>
  </si>
  <si>
    <t>Loganlea Station</t>
  </si>
  <si>
    <t>Coomera Station</t>
  </si>
  <si>
    <t xml:space="preserve">Fadden </t>
  </si>
  <si>
    <t xml:space="preserve">Stuart Robert </t>
  </si>
  <si>
    <t>Gold Caost City Council (Brisbane Urban corridor) - $15m Fed Govt UCF funding uncapped)</t>
  </si>
  <si>
    <t>Ferny Grove</t>
  </si>
  <si>
    <t>Mid 2021/Mid 2023</t>
  </si>
  <si>
    <t>Dickson</t>
  </si>
  <si>
    <t>Peter Dutton</t>
  </si>
  <si>
    <t>Brisbane City Council,Moreton Bay Regional Council (Ferny Grove &amp; Mango Hill combined project) - Total estimated project cost $30m - Fed Govt $15m UCF uncapped</t>
  </si>
  <si>
    <t>Mango Hill</t>
  </si>
  <si>
    <t>Petrie</t>
  </si>
  <si>
    <t>Luke Howarth</t>
  </si>
  <si>
    <t>Brisbane City Council,Moreton Bay Regional Council</t>
  </si>
  <si>
    <t>5 of 5 (11%) (All LNP) $60m (10%)</t>
  </si>
  <si>
    <t>WA</t>
  </si>
  <si>
    <t>Mandurah Station Parking Bays</t>
  </si>
  <si>
    <t>Under Construction</t>
  </si>
  <si>
    <t>Mid 2020/Mid 2021</t>
  </si>
  <si>
    <t>Canning</t>
  </si>
  <si>
    <t>Andrew Hastie</t>
  </si>
  <si>
    <t>City of Mandurah (Estimated project cost $32m total)</t>
  </si>
  <si>
    <t>1 o 1 (2%) (LNP) $16m (3%)</t>
  </si>
  <si>
    <t>Total</t>
  </si>
  <si>
    <t>$711m  - DITRDC on 7 July 2021</t>
  </si>
  <si>
    <t>Electorate</t>
  </si>
  <si>
    <t>Member</t>
  </si>
  <si>
    <t xml:space="preserve">Local Govt </t>
  </si>
  <si>
    <t>Notes</t>
  </si>
  <si>
    <t>Party</t>
  </si>
  <si>
    <t>LP</t>
  </si>
  <si>
    <t>Bruce</t>
  </si>
  <si>
    <t xml:space="preserve"> Julian Hill (ALP) </t>
  </si>
  <si>
    <t>ALP</t>
  </si>
  <si>
    <t xml:space="preserve">Forde </t>
  </si>
  <si>
    <t>Totals by State</t>
  </si>
  <si>
    <t>Nil</t>
  </si>
  <si>
    <t>Liberal Party 77seats 81.76%</t>
  </si>
  <si>
    <t>ALP 68 Seats 18.24%</t>
  </si>
  <si>
    <t>Source data analysed by @Caytea</t>
  </si>
  <si>
    <t>47 Carparks - 8 ALP/39 Coalition (ANAO) NSW electorate boundary carpark split ALP/LNP pre 2019 election?</t>
  </si>
  <si>
    <t xml:space="preserve">8 ALP/22 LNP 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</si>
</sst>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0">
    <font>
      <sz val="11"/>
      <color theme="1"/>
      <name val="CenturyGothic"/>
      <family val="2"/>
    </font>
    <font>
      <sz val="11"/>
      <color rgb="FFFF0000"/>
      <name val="CenturyGothic"/>
      <family val="2"/>
    </font>
    <font>
      <b/>
      <sz val="12"/>
      <color theme="1"/>
      <name val="CenturyGothic"/>
    </font>
    <font>
      <b/>
      <sz val="11"/>
      <color theme="1"/>
      <name val="CenturyGothic"/>
    </font>
    <font>
      <b/>
      <sz val="10"/>
      <color theme="1"/>
      <name val="CenturyGothic"/>
    </font>
    <font>
      <b/>
      <i/>
      <u/>
      <sz val="10"/>
      <color theme="1"/>
      <name val="CenturyGothic"/>
    </font>
    <font>
      <i/>
      <sz val="11"/>
      <color rgb="FF0070C0"/>
      <name val="CenturyGothic"/>
    </font>
    <font>
      <b/>
      <sz val="11"/>
      <color rgb="FF0070C0"/>
      <name val="CenturyGothic"/>
    </font>
    <font>
      <b/>
      <i/>
      <sz val="11"/>
      <color rgb="FF0070C0"/>
      <name val="CenturyGothic"/>
    </font>
    <font>
      <i/>
      <sz val="11"/>
      <color theme="4"/>
      <name val="CenturyGothic"/>
    </font>
    <font>
      <sz val="11"/>
      <name val="CenturyGothic"/>
      <family val="2"/>
    </font>
    <font>
      <i/>
      <sz val="11"/>
      <color rgb="FFFF0000"/>
      <name val="CenturyGothic"/>
    </font>
    <font>
      <i/>
      <sz val="11"/>
      <color theme="1"/>
      <name val="CenturyGothic"/>
    </font>
    <font>
      <sz val="11"/>
      <color theme="1"/>
      <name val="CenturyGothic"/>
    </font>
    <font>
      <sz val="10"/>
      <color theme="1"/>
      <name val="CenturyGothic"/>
    </font>
    <font>
      <sz val="11"/>
      <color rgb="FF0070C0"/>
      <name val="CenturyGothic"/>
      <family val="2"/>
    </font>
    <font>
      <sz val="11"/>
      <color rgb="FF0070C0"/>
      <name val="CenturyGothic"/>
    </font>
    <font>
      <b/>
      <i/>
      <u/>
      <sz val="11"/>
      <color theme="1"/>
      <name val="CenturyGothic"/>
    </font>
    <font>
      <sz val="11"/>
      <color rgb="FFFF0000"/>
      <name val="Century Gothic"/>
      <family val="1"/>
    </font>
    <font>
      <sz val="11"/>
      <color theme="1"/>
      <name val="Century Gothic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1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 applyAlignment="1">
      <alignment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5" fillId="0" borderId="0" xfId="0" applyFont="1"/>
    <xf numFmtId="0" fontId="16" fillId="0" borderId="0" xfId="0" applyFont="1" applyAlignment="1">
      <alignment wrapText="1"/>
    </xf>
    <xf numFmtId="0" fontId="17" fillId="0" borderId="0" xfId="0" applyFont="1"/>
    <xf numFmtId="0" fontId="18" fillId="0" borderId="0" xfId="0" applyFont="1" applyFill="1"/>
    <xf numFmtId="0" fontId="11" fillId="0" borderId="0" xfId="0" applyFont="1"/>
    <xf numFmtId="0" fontId="3" fillId="0" borderId="1" xfId="0" applyFont="1" applyBorder="1"/>
    <xf numFmtId="0" fontId="13" fillId="0" borderId="0" xfId="0" applyFont="1"/>
    <xf numFmtId="0" fontId="19" fillId="0" borderId="0" xfId="0" applyFont="1" applyFill="1"/>
    <xf numFmtId="0" fontId="3" fillId="0" borderId="0" xfId="0" applyFont="1" applyBorder="1"/>
    <xf numFmtId="10" fontId="0" fillId="0" borderId="0" xfId="0" applyNumberFormat="1"/>
    <xf numFmtId="164" fontId="0" fillId="0" borderId="0" xfId="0" applyNumberFormat="1"/>
    <xf numFmtId="164" fontId="0" fillId="2" borderId="0" xfId="0" applyNumberFormat="1" applyFill="1"/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/>
            </a:pPr>
            <a:r>
              <a:rPr lang="en-US"/>
              <a:t>Commuter Car Park Fund</a:t>
            </a:r>
          </a:p>
          <a:p>
            <a:pPr>
              <a:defRPr/>
            </a:pPr>
            <a:r>
              <a:rPr lang="en-US"/>
              <a:t>$704.39</a:t>
            </a:r>
            <a:r>
              <a:rPr lang="en-US" baseline="0"/>
              <a:t> Million</a:t>
            </a:r>
            <a:endParaRPr lang="en-US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v>Commuter car park fund</c:v>
          </c:tx>
          <c:dPt>
            <c:idx val="0"/>
            <c:explosion val="1"/>
          </c:dPt>
          <c:dLbls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</c:spPr>
            <c:showVal val="1"/>
            <c:showLeaderLines val="1"/>
          </c:dLbls>
          <c:cat>
            <c:strRef>
              <c:f>Sheet1!$C$73:$C$74</c:f>
              <c:strCache>
                <c:ptCount val="2"/>
                <c:pt idx="0">
                  <c:v>Liberal Party 77seats 81.76%</c:v>
                </c:pt>
                <c:pt idx="1">
                  <c:v>ALP 68 Seats 18.24%</c:v>
                </c:pt>
              </c:strCache>
            </c:strRef>
          </c:cat>
          <c:val>
            <c:numRef>
              <c:f>Sheet1!$D$73:$D$74</c:f>
              <c:numCache>
                <c:formatCode>"$"#,##0.00</c:formatCode>
                <c:ptCount val="2"/>
                <c:pt idx="0">
                  <c:v>575890000</c:v>
                </c:pt>
                <c:pt idx="1">
                  <c:v>128500000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46863590769102575"/>
          <c:y val="0.92785378706274413"/>
          <c:w val="0.42577241947320682"/>
          <c:h val="5.6731954748431034E-2"/>
        </c:manualLayout>
      </c:layout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914399</xdr:colOff>
      <xdr:row>75</xdr:row>
      <xdr:rowOff>28574</xdr:rowOff>
    </xdr:from>
    <xdr:to>
      <xdr:col>8</xdr:col>
      <xdr:colOff>1019174</xdr:colOff>
      <xdr:row>102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topLeftCell="A64" workbookViewId="0">
      <selection activeCell="D74" sqref="D74"/>
    </sheetView>
  </sheetViews>
  <sheetFormatPr defaultColWidth="11" defaultRowHeight="14.25"/>
  <cols>
    <col min="2" max="2" width="65.75" customWidth="1"/>
    <col min="3" max="3" width="24.875" customWidth="1"/>
    <col min="4" max="4" width="16" customWidth="1"/>
    <col min="5" max="5" width="18.125" customWidth="1"/>
    <col min="6" max="6" width="15.375" style="2" customWidth="1"/>
    <col min="8" max="9" width="15.625" customWidth="1"/>
    <col min="11" max="11" width="13.125" customWidth="1"/>
  </cols>
  <sheetData>
    <row r="1" spans="1:12" ht="15.75">
      <c r="B1" s="1" t="s">
        <v>0</v>
      </c>
      <c r="C1" s="1"/>
    </row>
    <row r="2" spans="1:12" ht="15">
      <c r="B2" s="3" t="s">
        <v>1</v>
      </c>
      <c r="C2" s="3"/>
    </row>
    <row r="3" spans="1:12" s="4" customFormat="1" ht="24" customHeight="1">
      <c r="B3" s="4" t="s">
        <v>2</v>
      </c>
      <c r="C3" s="4" t="s">
        <v>223</v>
      </c>
      <c r="D3" s="5" t="s">
        <v>3</v>
      </c>
      <c r="E3" s="4" t="s">
        <v>4</v>
      </c>
      <c r="F3" s="5" t="s">
        <v>5</v>
      </c>
      <c r="G3" s="4" t="s">
        <v>213</v>
      </c>
      <c r="H3" s="4" t="s">
        <v>214</v>
      </c>
      <c r="I3" s="4" t="s">
        <v>217</v>
      </c>
      <c r="J3" s="4" t="s">
        <v>215</v>
      </c>
      <c r="L3" s="4" t="s">
        <v>216</v>
      </c>
    </row>
    <row r="4" spans="1:12" s="4" customFormat="1" ht="12.75">
      <c r="B4" s="6" t="s">
        <v>6</v>
      </c>
      <c r="C4" s="6"/>
      <c r="F4" s="5"/>
    </row>
    <row r="5" spans="1:12">
      <c r="A5">
        <v>1</v>
      </c>
      <c r="B5" t="s">
        <v>7</v>
      </c>
      <c r="D5">
        <v>20000000</v>
      </c>
      <c r="E5" t="s">
        <v>8</v>
      </c>
      <c r="F5" s="2" t="s">
        <v>9</v>
      </c>
      <c r="G5" t="s">
        <v>10</v>
      </c>
      <c r="H5" t="s">
        <v>11</v>
      </c>
      <c r="I5" t="s">
        <v>218</v>
      </c>
      <c r="J5" t="s">
        <v>12</v>
      </c>
      <c r="L5" s="7" t="s">
        <v>13</v>
      </c>
    </row>
    <row r="6" spans="1:12" ht="30">
      <c r="A6">
        <v>1</v>
      </c>
      <c r="B6" t="s">
        <v>14</v>
      </c>
      <c r="D6" s="8">
        <v>16000000</v>
      </c>
      <c r="E6" t="s">
        <v>8</v>
      </c>
      <c r="F6" s="9" t="s">
        <v>15</v>
      </c>
      <c r="G6" t="s">
        <v>10</v>
      </c>
      <c r="H6" t="s">
        <v>11</v>
      </c>
      <c r="I6" t="s">
        <v>218</v>
      </c>
      <c r="J6" t="s">
        <v>12</v>
      </c>
      <c r="L6" s="10" t="s">
        <v>16</v>
      </c>
    </row>
    <row r="7" spans="1:12" ht="30.95" customHeight="1">
      <c r="A7">
        <v>1</v>
      </c>
      <c r="B7" t="s">
        <v>17</v>
      </c>
      <c r="D7">
        <v>20000000</v>
      </c>
      <c r="E7" t="s">
        <v>8</v>
      </c>
      <c r="F7" s="9" t="s">
        <v>18</v>
      </c>
      <c r="G7" t="s">
        <v>19</v>
      </c>
      <c r="H7" t="s">
        <v>20</v>
      </c>
      <c r="I7" t="s">
        <v>218</v>
      </c>
      <c r="J7" t="s">
        <v>21</v>
      </c>
      <c r="L7" s="7" t="s">
        <v>22</v>
      </c>
    </row>
    <row r="8" spans="1:12" ht="30">
      <c r="A8">
        <v>1</v>
      </c>
      <c r="B8" t="s">
        <v>23</v>
      </c>
      <c r="D8">
        <v>15000000</v>
      </c>
      <c r="E8" t="s">
        <v>8</v>
      </c>
      <c r="F8" s="9" t="s">
        <v>24</v>
      </c>
      <c r="G8" t="s">
        <v>19</v>
      </c>
      <c r="H8" t="s">
        <v>20</v>
      </c>
      <c r="I8" t="s">
        <v>218</v>
      </c>
      <c r="J8" t="s">
        <v>21</v>
      </c>
      <c r="L8" s="7" t="s">
        <v>25</v>
      </c>
    </row>
    <row r="9" spans="1:12" ht="27.95" customHeight="1">
      <c r="A9">
        <v>1</v>
      </c>
      <c r="B9" t="s">
        <v>26</v>
      </c>
      <c r="D9">
        <v>15000000</v>
      </c>
      <c r="E9" t="s">
        <v>8</v>
      </c>
      <c r="F9" s="2" t="s">
        <v>24</v>
      </c>
      <c r="G9" t="s">
        <v>19</v>
      </c>
      <c r="H9" t="s">
        <v>20</v>
      </c>
      <c r="I9" t="s">
        <v>218</v>
      </c>
      <c r="J9" t="s">
        <v>21</v>
      </c>
      <c r="L9" s="11" t="s">
        <v>27</v>
      </c>
    </row>
    <row r="10" spans="1:12" ht="27" customHeight="1">
      <c r="A10">
        <v>1</v>
      </c>
      <c r="B10" t="s">
        <v>28</v>
      </c>
      <c r="D10">
        <v>15000000</v>
      </c>
      <c r="E10" t="s">
        <v>8</v>
      </c>
      <c r="F10" s="2" t="s">
        <v>9</v>
      </c>
      <c r="G10" s="2" t="s">
        <v>19</v>
      </c>
      <c r="H10" t="s">
        <v>20</v>
      </c>
      <c r="I10" t="s">
        <v>218</v>
      </c>
      <c r="J10" s="31" t="s">
        <v>29</v>
      </c>
      <c r="K10" s="31"/>
      <c r="L10" s="7" t="s">
        <v>30</v>
      </c>
    </row>
    <row r="11" spans="1:12">
      <c r="A11">
        <v>1</v>
      </c>
      <c r="B11" s="12" t="s">
        <v>31</v>
      </c>
      <c r="C11" s="12"/>
      <c r="D11" s="12">
        <v>0</v>
      </c>
      <c r="E11" s="12" t="s">
        <v>32</v>
      </c>
      <c r="F11" s="2" t="s">
        <v>9</v>
      </c>
      <c r="G11" t="s">
        <v>33</v>
      </c>
      <c r="H11" s="13" t="s">
        <v>34</v>
      </c>
      <c r="I11" s="13" t="s">
        <v>218</v>
      </c>
      <c r="J11" t="s">
        <v>35</v>
      </c>
      <c r="L11" s="7" t="s">
        <v>36</v>
      </c>
    </row>
    <row r="12" spans="1:12" ht="30" customHeight="1">
      <c r="A12">
        <v>1</v>
      </c>
      <c r="B12" s="14" t="s">
        <v>37</v>
      </c>
      <c r="C12" s="14"/>
      <c r="D12">
        <v>15000000</v>
      </c>
      <c r="E12" t="s">
        <v>8</v>
      </c>
      <c r="F12" s="9" t="s">
        <v>38</v>
      </c>
      <c r="G12" t="s">
        <v>33</v>
      </c>
      <c r="H12" t="s">
        <v>34</v>
      </c>
      <c r="I12" t="s">
        <v>218</v>
      </c>
      <c r="J12" t="s">
        <v>39</v>
      </c>
      <c r="L12" s="11" t="s">
        <v>40</v>
      </c>
    </row>
    <row r="13" spans="1:12" ht="33" customHeight="1">
      <c r="A13">
        <v>1</v>
      </c>
      <c r="B13" t="s">
        <v>41</v>
      </c>
      <c r="D13" s="8">
        <v>29700000</v>
      </c>
      <c r="E13" t="s">
        <v>8</v>
      </c>
      <c r="F13" s="9" t="s">
        <v>38</v>
      </c>
      <c r="G13" t="s">
        <v>33</v>
      </c>
      <c r="H13" t="s">
        <v>34</v>
      </c>
      <c r="I13" t="s">
        <v>218</v>
      </c>
      <c r="J13" t="s">
        <v>39</v>
      </c>
      <c r="L13" s="10" t="s">
        <v>42</v>
      </c>
    </row>
    <row r="14" spans="1:12" ht="30">
      <c r="A14">
        <v>1</v>
      </c>
      <c r="B14" t="s">
        <v>43</v>
      </c>
      <c r="D14" s="8">
        <v>18900000</v>
      </c>
      <c r="E14" t="s">
        <v>8</v>
      </c>
      <c r="F14" s="15" t="s">
        <v>44</v>
      </c>
      <c r="G14" t="s">
        <v>33</v>
      </c>
      <c r="H14" t="s">
        <v>34</v>
      </c>
      <c r="I14" t="s">
        <v>218</v>
      </c>
      <c r="J14" t="s">
        <v>39</v>
      </c>
      <c r="L14" s="10" t="s">
        <v>45</v>
      </c>
    </row>
    <row r="15" spans="1:12" ht="30" customHeight="1">
      <c r="A15">
        <v>1</v>
      </c>
      <c r="B15" t="s">
        <v>46</v>
      </c>
      <c r="D15">
        <v>18000000</v>
      </c>
      <c r="E15" t="s">
        <v>47</v>
      </c>
      <c r="F15" s="2" t="s">
        <v>48</v>
      </c>
      <c r="G15" t="s">
        <v>33</v>
      </c>
      <c r="H15" t="s">
        <v>34</v>
      </c>
      <c r="I15" t="s">
        <v>218</v>
      </c>
      <c r="J15" t="s">
        <v>39</v>
      </c>
      <c r="L15" s="11" t="s">
        <v>49</v>
      </c>
    </row>
    <row r="16" spans="1:12" s="16" customFormat="1">
      <c r="B16" s="6" t="s">
        <v>50</v>
      </c>
      <c r="C16" s="6"/>
      <c r="F16" s="17"/>
      <c r="I16" t="s">
        <v>218</v>
      </c>
    </row>
    <row r="17" spans="1:15" ht="30" customHeight="1">
      <c r="A17">
        <v>1</v>
      </c>
      <c r="B17" t="s">
        <v>51</v>
      </c>
      <c r="D17" s="8">
        <v>64200000</v>
      </c>
      <c r="E17" t="s">
        <v>8</v>
      </c>
      <c r="F17" s="9" t="s">
        <v>52</v>
      </c>
      <c r="G17" t="s">
        <v>53</v>
      </c>
      <c r="H17" t="s">
        <v>54</v>
      </c>
      <c r="I17" t="s">
        <v>218</v>
      </c>
      <c r="J17" t="s">
        <v>55</v>
      </c>
      <c r="L17" s="8" t="s">
        <v>56</v>
      </c>
    </row>
    <row r="18" spans="1:15">
      <c r="A18">
        <v>1</v>
      </c>
      <c r="B18" t="s">
        <v>57</v>
      </c>
      <c r="D18">
        <v>15000000</v>
      </c>
      <c r="E18" t="s">
        <v>8</v>
      </c>
      <c r="F18" s="2" t="s">
        <v>9</v>
      </c>
      <c r="G18" s="2" t="s">
        <v>219</v>
      </c>
      <c r="H18" s="18" t="s">
        <v>220</v>
      </c>
      <c r="I18" s="18" t="s">
        <v>221</v>
      </c>
      <c r="J18" t="s">
        <v>55</v>
      </c>
      <c r="L18" s="19" t="s">
        <v>58</v>
      </c>
    </row>
    <row r="19" spans="1:15" ht="28.5">
      <c r="A19">
        <v>1</v>
      </c>
      <c r="B19" t="s">
        <v>59</v>
      </c>
      <c r="D19">
        <v>15000000</v>
      </c>
      <c r="E19" t="s">
        <v>8</v>
      </c>
      <c r="F19" s="18" t="s">
        <v>60</v>
      </c>
      <c r="G19" t="s">
        <v>53</v>
      </c>
      <c r="H19" t="s">
        <v>54</v>
      </c>
      <c r="I19" t="s">
        <v>218</v>
      </c>
      <c r="J19" t="s">
        <v>55</v>
      </c>
      <c r="L19" s="7" t="s">
        <v>61</v>
      </c>
    </row>
    <row r="20" spans="1:15" ht="48.95" customHeight="1">
      <c r="A20">
        <v>1</v>
      </c>
      <c r="B20" t="s">
        <v>62</v>
      </c>
      <c r="D20">
        <v>15000000</v>
      </c>
      <c r="E20" s="20" t="s">
        <v>63</v>
      </c>
      <c r="F20" s="2" t="s">
        <v>64</v>
      </c>
      <c r="G20" t="s">
        <v>53</v>
      </c>
      <c r="H20" t="s">
        <v>54</v>
      </c>
      <c r="I20" t="s">
        <v>218</v>
      </c>
      <c r="J20" t="s">
        <v>65</v>
      </c>
      <c r="L20" s="7" t="s">
        <v>66</v>
      </c>
    </row>
    <row r="21" spans="1:15" s="16" customFormat="1" ht="12.75">
      <c r="B21" s="6" t="s">
        <v>67</v>
      </c>
      <c r="C21" s="6"/>
      <c r="F21" s="17"/>
      <c r="I21" s="16" t="s">
        <v>224</v>
      </c>
    </row>
    <row r="22" spans="1:15" ht="30">
      <c r="A22">
        <v>1</v>
      </c>
      <c r="B22" t="s">
        <v>68</v>
      </c>
      <c r="D22" s="8">
        <v>43500000</v>
      </c>
      <c r="E22" t="s">
        <v>8</v>
      </c>
      <c r="F22" s="9" t="s">
        <v>15</v>
      </c>
      <c r="G22" t="s">
        <v>69</v>
      </c>
      <c r="H22" s="12" t="s">
        <v>70</v>
      </c>
      <c r="I22" s="18" t="s">
        <v>221</v>
      </c>
      <c r="J22" t="s">
        <v>71</v>
      </c>
      <c r="L22" s="7" t="s">
        <v>72</v>
      </c>
    </row>
    <row r="23" spans="1:15" ht="15">
      <c r="A23">
        <v>1</v>
      </c>
      <c r="B23" s="12" t="s">
        <v>73</v>
      </c>
      <c r="C23" s="12"/>
      <c r="D23" s="12">
        <v>0</v>
      </c>
      <c r="E23" s="12" t="s">
        <v>74</v>
      </c>
      <c r="F23" s="9" t="s">
        <v>9</v>
      </c>
      <c r="G23" t="s">
        <v>69</v>
      </c>
      <c r="H23" s="12" t="s">
        <v>70</v>
      </c>
      <c r="I23" s="18" t="s">
        <v>221</v>
      </c>
      <c r="J23" t="s">
        <v>71</v>
      </c>
      <c r="L23" s="7" t="s">
        <v>75</v>
      </c>
      <c r="N23" s="11" t="s">
        <v>76</v>
      </c>
    </row>
    <row r="24" spans="1:15" ht="15">
      <c r="A24">
        <v>1</v>
      </c>
      <c r="B24" s="12" t="s">
        <v>77</v>
      </c>
      <c r="C24" s="12"/>
      <c r="D24" s="12">
        <v>0</v>
      </c>
      <c r="E24" s="12" t="s">
        <v>74</v>
      </c>
      <c r="F24" s="9" t="s">
        <v>9</v>
      </c>
      <c r="G24" t="s">
        <v>69</v>
      </c>
      <c r="H24" s="12" t="s">
        <v>70</v>
      </c>
      <c r="I24" s="18" t="s">
        <v>221</v>
      </c>
      <c r="J24" t="s">
        <v>71</v>
      </c>
      <c r="L24" s="7" t="s">
        <v>78</v>
      </c>
    </row>
    <row r="25" spans="1:15" ht="15">
      <c r="A25">
        <v>1</v>
      </c>
      <c r="B25" t="s">
        <v>79</v>
      </c>
      <c r="D25">
        <v>9100000</v>
      </c>
      <c r="E25" t="s">
        <v>8</v>
      </c>
      <c r="F25" s="9" t="s">
        <v>9</v>
      </c>
      <c r="G25" t="s">
        <v>80</v>
      </c>
      <c r="H25" t="s">
        <v>81</v>
      </c>
      <c r="I25" t="s">
        <v>218</v>
      </c>
      <c r="J25" t="s">
        <v>82</v>
      </c>
      <c r="L25" t="s">
        <v>83</v>
      </c>
    </row>
    <row r="26" spans="1:15" s="16" customFormat="1" ht="12.75">
      <c r="B26" s="6" t="s">
        <v>84</v>
      </c>
      <c r="C26" s="6"/>
      <c r="F26" s="17"/>
      <c r="I26" s="16" t="s">
        <v>224</v>
      </c>
    </row>
    <row r="27" spans="1:15" ht="15">
      <c r="A27">
        <v>1</v>
      </c>
      <c r="B27" s="12" t="s">
        <v>85</v>
      </c>
      <c r="C27" s="12"/>
      <c r="D27">
        <v>9100000</v>
      </c>
      <c r="E27" t="s">
        <v>8</v>
      </c>
      <c r="F27" s="9" t="s">
        <v>9</v>
      </c>
      <c r="G27" t="s">
        <v>86</v>
      </c>
      <c r="I27" s="16" t="s">
        <v>218</v>
      </c>
      <c r="J27" t="s">
        <v>82</v>
      </c>
      <c r="L27" s="12" t="s">
        <v>87</v>
      </c>
      <c r="O27" t="s">
        <v>88</v>
      </c>
    </row>
    <row r="28" spans="1:15">
      <c r="A28">
        <v>1</v>
      </c>
      <c r="B28" s="12" t="s">
        <v>89</v>
      </c>
      <c r="C28" s="12"/>
      <c r="D28" s="12">
        <v>0</v>
      </c>
      <c r="E28" s="12" t="s">
        <v>74</v>
      </c>
      <c r="F28" s="2" t="s">
        <v>9</v>
      </c>
      <c r="G28" t="s">
        <v>90</v>
      </c>
      <c r="H28" s="12" t="s">
        <v>91</v>
      </c>
      <c r="I28" s="12" t="s">
        <v>221</v>
      </c>
      <c r="J28" t="s">
        <v>92</v>
      </c>
      <c r="L28" s="7" t="s">
        <v>93</v>
      </c>
      <c r="O28" t="s">
        <v>94</v>
      </c>
    </row>
    <row r="29" spans="1:15" ht="15">
      <c r="A29">
        <v>1</v>
      </c>
      <c r="B29" t="s">
        <v>95</v>
      </c>
      <c r="D29" s="12">
        <v>6900000</v>
      </c>
      <c r="E29" t="s">
        <v>8</v>
      </c>
      <c r="F29" s="9" t="s">
        <v>9</v>
      </c>
      <c r="G29" t="s">
        <v>80</v>
      </c>
      <c r="H29" t="s">
        <v>81</v>
      </c>
      <c r="I29" t="s">
        <v>218</v>
      </c>
      <c r="J29" t="s">
        <v>96</v>
      </c>
      <c r="L29" s="12" t="s">
        <v>97</v>
      </c>
    </row>
    <row r="30" spans="1:15" ht="15">
      <c r="A30">
        <v>1</v>
      </c>
      <c r="B30" s="12" t="s">
        <v>98</v>
      </c>
      <c r="C30" s="12"/>
      <c r="D30" s="12">
        <v>0</v>
      </c>
      <c r="E30" s="12" t="s">
        <v>74</v>
      </c>
      <c r="F30" s="9" t="s">
        <v>9</v>
      </c>
      <c r="G30" t="s">
        <v>80</v>
      </c>
      <c r="H30" s="13" t="s">
        <v>81</v>
      </c>
      <c r="I30" t="s">
        <v>218</v>
      </c>
      <c r="J30" t="s">
        <v>96</v>
      </c>
      <c r="L30" s="7" t="s">
        <v>99</v>
      </c>
    </row>
    <row r="31" spans="1:15" ht="30">
      <c r="A31">
        <v>1</v>
      </c>
      <c r="B31" t="s">
        <v>100</v>
      </c>
      <c r="D31">
        <v>4000000</v>
      </c>
      <c r="E31" t="s">
        <v>8</v>
      </c>
      <c r="F31" s="9" t="s">
        <v>101</v>
      </c>
      <c r="G31" t="s">
        <v>80</v>
      </c>
      <c r="H31" t="s">
        <v>81</v>
      </c>
      <c r="I31" t="s">
        <v>218</v>
      </c>
      <c r="J31" t="s">
        <v>96</v>
      </c>
      <c r="L31" s="19" t="s">
        <v>102</v>
      </c>
    </row>
    <row r="32" spans="1:15" ht="15">
      <c r="A32">
        <v>1</v>
      </c>
      <c r="B32" t="s">
        <v>103</v>
      </c>
      <c r="D32">
        <v>3100000</v>
      </c>
      <c r="E32" t="s">
        <v>8</v>
      </c>
      <c r="F32" s="9" t="s">
        <v>9</v>
      </c>
      <c r="G32" t="s">
        <v>80</v>
      </c>
      <c r="H32" t="s">
        <v>81</v>
      </c>
      <c r="I32" t="s">
        <v>218</v>
      </c>
      <c r="J32" t="s">
        <v>96</v>
      </c>
      <c r="L32" s="7" t="s">
        <v>104</v>
      </c>
    </row>
    <row r="33" spans="1:16">
      <c r="B33" s="21" t="s">
        <v>105</v>
      </c>
      <c r="C33" s="21"/>
      <c r="I33" s="16" t="s">
        <v>224</v>
      </c>
    </row>
    <row r="34" spans="1:16" ht="30">
      <c r="A34">
        <v>1</v>
      </c>
      <c r="B34" s="2" t="s">
        <v>106</v>
      </c>
      <c r="C34" s="2"/>
      <c r="D34">
        <v>70000000</v>
      </c>
      <c r="E34" t="s">
        <v>107</v>
      </c>
      <c r="F34" s="2" t="s">
        <v>108</v>
      </c>
      <c r="G34" t="s">
        <v>109</v>
      </c>
      <c r="H34" s="22" t="s">
        <v>110</v>
      </c>
      <c r="I34" s="22" t="s">
        <v>221</v>
      </c>
      <c r="J34" t="s">
        <v>111</v>
      </c>
      <c r="L34" s="7" t="s">
        <v>112</v>
      </c>
    </row>
    <row r="35" spans="1:16" ht="28.5">
      <c r="A35">
        <v>1</v>
      </c>
      <c r="B35" s="2" t="s">
        <v>113</v>
      </c>
      <c r="C35" s="2"/>
      <c r="D35">
        <v>0</v>
      </c>
      <c r="E35" t="s">
        <v>47</v>
      </c>
      <c r="F35" s="2" t="s">
        <v>108</v>
      </c>
      <c r="G35" t="s">
        <v>114</v>
      </c>
      <c r="H35" s="12" t="s">
        <v>115</v>
      </c>
      <c r="I35" s="12" t="s">
        <v>221</v>
      </c>
      <c r="J35" t="s">
        <v>116</v>
      </c>
      <c r="L35" s="7" t="s">
        <v>117</v>
      </c>
    </row>
    <row r="36" spans="1:16">
      <c r="A36">
        <v>1</v>
      </c>
      <c r="B36" s="12" t="s">
        <v>118</v>
      </c>
      <c r="C36" s="12"/>
      <c r="D36">
        <v>0</v>
      </c>
      <c r="E36" s="12" t="s">
        <v>74</v>
      </c>
      <c r="F36" s="2" t="s">
        <v>9</v>
      </c>
      <c r="G36" t="s">
        <v>119</v>
      </c>
      <c r="H36" s="12" t="s">
        <v>120</v>
      </c>
      <c r="I36" s="12" t="s">
        <v>221</v>
      </c>
      <c r="J36" t="s">
        <v>121</v>
      </c>
      <c r="L36" s="23" t="s">
        <v>122</v>
      </c>
    </row>
    <row r="37" spans="1:16" ht="28.5">
      <c r="A37">
        <v>1</v>
      </c>
      <c r="B37" s="2" t="s">
        <v>123</v>
      </c>
      <c r="C37" s="2"/>
      <c r="D37">
        <v>6000000</v>
      </c>
      <c r="E37" t="s">
        <v>8</v>
      </c>
      <c r="F37" s="2" t="s">
        <v>101</v>
      </c>
      <c r="G37" t="s">
        <v>124</v>
      </c>
      <c r="H37" t="s">
        <v>125</v>
      </c>
      <c r="I37" t="s">
        <v>218</v>
      </c>
      <c r="J37" t="s">
        <v>116</v>
      </c>
      <c r="L37" s="7" t="s">
        <v>126</v>
      </c>
    </row>
    <row r="38" spans="1:16" ht="28.5">
      <c r="A38">
        <v>1</v>
      </c>
      <c r="B38" s="2" t="s">
        <v>127</v>
      </c>
      <c r="C38" s="2"/>
      <c r="D38">
        <v>6000000</v>
      </c>
      <c r="E38" t="s">
        <v>8</v>
      </c>
      <c r="F38" s="2" t="s">
        <v>128</v>
      </c>
      <c r="G38" t="s">
        <v>124</v>
      </c>
      <c r="H38" t="s">
        <v>125</v>
      </c>
      <c r="I38" t="s">
        <v>218</v>
      </c>
      <c r="J38" t="s">
        <v>129</v>
      </c>
      <c r="L38" s="7" t="s">
        <v>130</v>
      </c>
    </row>
    <row r="39" spans="1:16" ht="15">
      <c r="B39" t="s">
        <v>131</v>
      </c>
      <c r="C39" s="24">
        <f>SUM(D5:D38)</f>
        <v>449500000</v>
      </c>
      <c r="D39">
        <f>SUBTOTAL(9,D5:D38)</f>
        <v>449500000</v>
      </c>
      <c r="E39" t="s">
        <v>132</v>
      </c>
      <c r="I39" s="16" t="s">
        <v>224</v>
      </c>
    </row>
    <row r="40" spans="1:16">
      <c r="B40" t="s">
        <v>229</v>
      </c>
      <c r="E40">
        <v>500</v>
      </c>
      <c r="H40" t="s">
        <v>133</v>
      </c>
    </row>
    <row r="41" spans="1:16">
      <c r="E41">
        <f>E40-C39</f>
        <v>-449499500</v>
      </c>
      <c r="F41" t="s">
        <v>134</v>
      </c>
      <c r="I41" s="16" t="s">
        <v>224</v>
      </c>
    </row>
    <row r="42" spans="1:16" ht="15">
      <c r="B42" s="3" t="s">
        <v>135</v>
      </c>
      <c r="C42" s="3"/>
      <c r="I42" s="16" t="s">
        <v>224</v>
      </c>
      <c r="P42" s="11" t="s">
        <v>136</v>
      </c>
    </row>
    <row r="43" spans="1:16">
      <c r="B43" s="21" t="s">
        <v>137</v>
      </c>
      <c r="C43" s="21"/>
      <c r="I43" s="16" t="s">
        <v>224</v>
      </c>
      <c r="J43" s="11"/>
    </row>
    <row r="44" spans="1:16">
      <c r="A44">
        <v>1</v>
      </c>
      <c r="B44" s="25" t="s">
        <v>138</v>
      </c>
      <c r="C44" s="25"/>
      <c r="D44">
        <v>30000000</v>
      </c>
      <c r="E44" t="s">
        <v>8</v>
      </c>
      <c r="F44" s="2" t="s">
        <v>9</v>
      </c>
      <c r="G44" t="s">
        <v>139</v>
      </c>
      <c r="H44" t="s">
        <v>140</v>
      </c>
      <c r="I44" t="s">
        <v>218</v>
      </c>
      <c r="J44" t="s">
        <v>141</v>
      </c>
      <c r="P44" s="11" t="s">
        <v>142</v>
      </c>
    </row>
    <row r="45" spans="1:16">
      <c r="A45">
        <v>1</v>
      </c>
      <c r="B45" t="s">
        <v>143</v>
      </c>
      <c r="D45">
        <v>5000000</v>
      </c>
      <c r="E45" t="s">
        <v>8</v>
      </c>
      <c r="F45" s="2" t="s">
        <v>9</v>
      </c>
      <c r="G45" t="s">
        <v>139</v>
      </c>
      <c r="H45" t="s">
        <v>140</v>
      </c>
      <c r="I45" t="s">
        <v>218</v>
      </c>
      <c r="J45" t="s">
        <v>144</v>
      </c>
      <c r="P45" s="11" t="s">
        <v>145</v>
      </c>
    </row>
    <row r="46" spans="1:16">
      <c r="A46">
        <v>1</v>
      </c>
      <c r="B46" t="s">
        <v>146</v>
      </c>
      <c r="D46">
        <v>7500000</v>
      </c>
      <c r="E46" t="s">
        <v>147</v>
      </c>
      <c r="F46" s="2" t="s">
        <v>9</v>
      </c>
      <c r="G46" t="s">
        <v>148</v>
      </c>
      <c r="H46" t="s">
        <v>149</v>
      </c>
      <c r="I46" t="s">
        <v>218</v>
      </c>
      <c r="J46" t="s">
        <v>150</v>
      </c>
      <c r="P46" t="s">
        <v>151</v>
      </c>
    </row>
    <row r="47" spans="1:16">
      <c r="B47" s="21" t="s">
        <v>152</v>
      </c>
      <c r="C47" s="21"/>
      <c r="I47" s="16" t="s">
        <v>224</v>
      </c>
    </row>
    <row r="48" spans="1:16" ht="28.5">
      <c r="A48">
        <v>1</v>
      </c>
      <c r="B48" t="s">
        <v>153</v>
      </c>
      <c r="D48">
        <v>22090000</v>
      </c>
      <c r="E48" t="s">
        <v>8</v>
      </c>
      <c r="F48" s="2" t="s">
        <v>154</v>
      </c>
      <c r="G48" t="s">
        <v>155</v>
      </c>
      <c r="H48" t="s">
        <v>156</v>
      </c>
      <c r="I48" t="s">
        <v>218</v>
      </c>
      <c r="J48" t="s">
        <v>157</v>
      </c>
      <c r="P48" t="s">
        <v>158</v>
      </c>
    </row>
    <row r="49" spans="1:16">
      <c r="A49">
        <v>1</v>
      </c>
      <c r="B49" t="s">
        <v>159</v>
      </c>
      <c r="D49">
        <v>15000000</v>
      </c>
      <c r="E49" t="s">
        <v>147</v>
      </c>
      <c r="F49" s="2" t="s">
        <v>9</v>
      </c>
      <c r="G49" t="s">
        <v>155</v>
      </c>
      <c r="H49" t="s">
        <v>156</v>
      </c>
      <c r="I49" t="s">
        <v>218</v>
      </c>
      <c r="J49" t="s">
        <v>160</v>
      </c>
      <c r="P49" t="s">
        <v>161</v>
      </c>
    </row>
    <row r="50" spans="1:16">
      <c r="A50">
        <v>1</v>
      </c>
      <c r="B50" t="s">
        <v>162</v>
      </c>
      <c r="D50">
        <v>7500000</v>
      </c>
      <c r="E50" t="s">
        <v>8</v>
      </c>
      <c r="F50" s="2" t="s">
        <v>9</v>
      </c>
      <c r="G50" t="s">
        <v>148</v>
      </c>
      <c r="H50" t="s">
        <v>149</v>
      </c>
      <c r="I50" t="s">
        <v>218</v>
      </c>
      <c r="J50" t="s">
        <v>163</v>
      </c>
      <c r="P50" t="s">
        <v>164</v>
      </c>
    </row>
    <row r="51" spans="1:16" ht="28.5">
      <c r="A51">
        <v>1</v>
      </c>
      <c r="B51" t="s">
        <v>165</v>
      </c>
      <c r="D51">
        <v>12500000</v>
      </c>
      <c r="E51" t="s">
        <v>8</v>
      </c>
      <c r="F51" s="2" t="s">
        <v>60</v>
      </c>
      <c r="G51" t="s">
        <v>148</v>
      </c>
      <c r="H51" t="s">
        <v>149</v>
      </c>
      <c r="I51" t="s">
        <v>218</v>
      </c>
      <c r="J51" t="s">
        <v>163</v>
      </c>
      <c r="P51" t="s">
        <v>166</v>
      </c>
    </row>
    <row r="52" spans="1:16" ht="28.5">
      <c r="A52">
        <v>1</v>
      </c>
      <c r="B52" t="s">
        <v>167</v>
      </c>
      <c r="D52">
        <v>10500000</v>
      </c>
      <c r="E52" t="s">
        <v>8</v>
      </c>
      <c r="F52" s="2" t="s">
        <v>38</v>
      </c>
      <c r="G52" t="s">
        <v>148</v>
      </c>
      <c r="H52" t="s">
        <v>149</v>
      </c>
      <c r="I52" t="s">
        <v>218</v>
      </c>
      <c r="J52" t="s">
        <v>163</v>
      </c>
      <c r="P52" t="s">
        <v>168</v>
      </c>
    </row>
    <row r="53" spans="1:16">
      <c r="B53" s="21" t="s">
        <v>169</v>
      </c>
      <c r="C53" s="21"/>
      <c r="I53" t="s">
        <v>218</v>
      </c>
    </row>
    <row r="54" spans="1:16" ht="30.95" customHeight="1">
      <c r="A54">
        <v>1</v>
      </c>
      <c r="B54" t="s">
        <v>170</v>
      </c>
      <c r="D54">
        <v>15000000</v>
      </c>
      <c r="E54" t="s">
        <v>8</v>
      </c>
      <c r="F54" s="2" t="s">
        <v>38</v>
      </c>
      <c r="G54" t="s">
        <v>171</v>
      </c>
      <c r="H54" s="26" t="s">
        <v>172</v>
      </c>
      <c r="I54" t="s">
        <v>218</v>
      </c>
      <c r="J54" t="s">
        <v>173</v>
      </c>
      <c r="P54" t="s">
        <v>161</v>
      </c>
    </row>
    <row r="55" spans="1:16" ht="30.95" customHeight="1">
      <c r="A55">
        <v>1</v>
      </c>
      <c r="B55" t="s">
        <v>174</v>
      </c>
      <c r="D55">
        <v>20000000</v>
      </c>
      <c r="E55" t="s">
        <v>8</v>
      </c>
      <c r="F55" s="2" t="s">
        <v>175</v>
      </c>
      <c r="G55" t="s">
        <v>171</v>
      </c>
      <c r="H55" t="s">
        <v>172</v>
      </c>
      <c r="I55" t="s">
        <v>218</v>
      </c>
      <c r="J55" t="s">
        <v>176</v>
      </c>
      <c r="P55" t="s">
        <v>177</v>
      </c>
    </row>
    <row r="56" spans="1:16">
      <c r="A56">
        <v>1</v>
      </c>
      <c r="B56" t="s">
        <v>178</v>
      </c>
      <c r="D56">
        <v>33800000</v>
      </c>
      <c r="E56" t="s">
        <v>8</v>
      </c>
      <c r="F56" s="2" t="s">
        <v>179</v>
      </c>
      <c r="G56" t="s">
        <v>171</v>
      </c>
      <c r="H56" t="s">
        <v>172</v>
      </c>
      <c r="I56" t="s">
        <v>218</v>
      </c>
      <c r="J56" t="s">
        <v>173</v>
      </c>
      <c r="P56" t="s">
        <v>180</v>
      </c>
    </row>
    <row r="57" spans="1:16" ht="15">
      <c r="B57" s="14" t="s">
        <v>181</v>
      </c>
      <c r="C57" s="24">
        <f>SUM(D44:D56)</f>
        <v>178890000</v>
      </c>
      <c r="D57">
        <f>SUBTOTAL(9,D41:D56)</f>
        <v>178890000</v>
      </c>
      <c r="G57" s="14"/>
      <c r="I57" s="16" t="s">
        <v>224</v>
      </c>
      <c r="J57" s="11" t="s">
        <v>182</v>
      </c>
    </row>
    <row r="58" spans="1:16" ht="15">
      <c r="B58" s="3" t="s">
        <v>183</v>
      </c>
      <c r="C58" s="3"/>
      <c r="I58" s="16" t="s">
        <v>224</v>
      </c>
    </row>
    <row r="59" spans="1:16">
      <c r="A59">
        <v>1</v>
      </c>
      <c r="B59" t="s">
        <v>184</v>
      </c>
      <c r="D59">
        <v>15000000</v>
      </c>
      <c r="E59" t="s">
        <v>8</v>
      </c>
      <c r="F59" s="2" t="s">
        <v>9</v>
      </c>
      <c r="G59" t="s">
        <v>185</v>
      </c>
      <c r="H59" t="s">
        <v>186</v>
      </c>
      <c r="I59" t="s">
        <v>218</v>
      </c>
      <c r="J59" t="s">
        <v>187</v>
      </c>
    </row>
    <row r="60" spans="1:16">
      <c r="A60">
        <v>1</v>
      </c>
      <c r="B60" t="s">
        <v>188</v>
      </c>
      <c r="D60">
        <v>15000000</v>
      </c>
      <c r="E60" t="s">
        <v>8</v>
      </c>
      <c r="F60" s="2" t="s">
        <v>9</v>
      </c>
      <c r="G60" t="s">
        <v>222</v>
      </c>
      <c r="H60" t="s">
        <v>186</v>
      </c>
      <c r="I60" t="s">
        <v>218</v>
      </c>
      <c r="J60" t="s">
        <v>187</v>
      </c>
    </row>
    <row r="61" spans="1:16">
      <c r="A61">
        <v>1</v>
      </c>
      <c r="B61" t="s">
        <v>189</v>
      </c>
      <c r="D61">
        <v>15000000</v>
      </c>
      <c r="E61" t="s">
        <v>8</v>
      </c>
      <c r="F61" s="2" t="s">
        <v>9</v>
      </c>
      <c r="G61" s="2" t="s">
        <v>190</v>
      </c>
      <c r="H61" s="2" t="s">
        <v>191</v>
      </c>
      <c r="I61" t="s">
        <v>218</v>
      </c>
      <c r="J61" t="s">
        <v>192</v>
      </c>
    </row>
    <row r="62" spans="1:16" ht="28.5">
      <c r="A62">
        <v>1</v>
      </c>
      <c r="B62" t="s">
        <v>193</v>
      </c>
      <c r="D62">
        <v>11000000</v>
      </c>
      <c r="E62" t="s">
        <v>8</v>
      </c>
      <c r="F62" s="2" t="s">
        <v>194</v>
      </c>
      <c r="G62" t="s">
        <v>195</v>
      </c>
      <c r="H62" t="s">
        <v>196</v>
      </c>
      <c r="I62" t="s">
        <v>218</v>
      </c>
      <c r="J62" t="s">
        <v>197</v>
      </c>
    </row>
    <row r="63" spans="1:16" ht="28.5">
      <c r="A63">
        <v>1</v>
      </c>
      <c r="B63" t="s">
        <v>198</v>
      </c>
      <c r="D63">
        <v>4000000</v>
      </c>
      <c r="E63" t="s">
        <v>8</v>
      </c>
      <c r="F63" s="2" t="s">
        <v>194</v>
      </c>
      <c r="G63" t="s">
        <v>199</v>
      </c>
      <c r="H63" t="s">
        <v>200</v>
      </c>
      <c r="I63" t="s">
        <v>218</v>
      </c>
      <c r="J63" t="s">
        <v>201</v>
      </c>
    </row>
    <row r="64" spans="1:16" ht="15">
      <c r="B64" s="14" t="s">
        <v>202</v>
      </c>
      <c r="C64" s="24">
        <f>SUM(D59:D63)</f>
        <v>60000000</v>
      </c>
      <c r="D64">
        <f>SUBTOTAL(9,D59:D63)</f>
        <v>60000000</v>
      </c>
      <c r="I64" s="16" t="s">
        <v>224</v>
      </c>
    </row>
    <row r="65" spans="1:10" ht="15">
      <c r="B65" s="3" t="s">
        <v>203</v>
      </c>
      <c r="C65" s="3"/>
      <c r="I65" s="16" t="s">
        <v>224</v>
      </c>
    </row>
    <row r="66" spans="1:10" ht="29.25">
      <c r="A66">
        <v>1</v>
      </c>
      <c r="B66" t="s">
        <v>204</v>
      </c>
      <c r="C66" s="24">
        <f>SUM(D66)</f>
        <v>16000000</v>
      </c>
      <c r="D66">
        <v>16000000</v>
      </c>
      <c r="E66" t="s">
        <v>205</v>
      </c>
      <c r="F66" s="2" t="s">
        <v>206</v>
      </c>
      <c r="G66" t="s">
        <v>207</v>
      </c>
      <c r="H66" t="s">
        <v>208</v>
      </c>
      <c r="I66" t="s">
        <v>218</v>
      </c>
      <c r="J66" t="s">
        <v>209</v>
      </c>
    </row>
    <row r="67" spans="1:10">
      <c r="B67" s="14" t="s">
        <v>210</v>
      </c>
      <c r="C67" s="14"/>
    </row>
    <row r="68" spans="1:10">
      <c r="B68" s="14"/>
      <c r="C68" s="14"/>
    </row>
    <row r="69" spans="1:10" ht="43.5">
      <c r="A69">
        <f>SUBTOTAL(9,A5:A68)</f>
        <v>47</v>
      </c>
      <c r="B69">
        <f>SUBTOTAL(9,C5:C66)</f>
        <v>704390000</v>
      </c>
      <c r="C69" s="24">
        <f>C66+C57+C64+C39</f>
        <v>704390000</v>
      </c>
      <c r="D69" s="24">
        <f>D66+D57+D64+D39</f>
        <v>704390000</v>
      </c>
      <c r="E69" t="s">
        <v>211</v>
      </c>
      <c r="F69" s="2" t="s">
        <v>212</v>
      </c>
      <c r="G69">
        <f>711-C69</f>
        <v>-704389289</v>
      </c>
    </row>
    <row r="70" spans="1:10" ht="15">
      <c r="D70" s="27"/>
    </row>
    <row r="71" spans="1:10">
      <c r="B71" t="s">
        <v>228</v>
      </c>
    </row>
    <row r="72" spans="1:10">
      <c r="C72" t="s">
        <v>227</v>
      </c>
    </row>
    <row r="73" spans="1:10">
      <c r="C73" t="s">
        <v>225</v>
      </c>
      <c r="D73" s="29">
        <v>575890000</v>
      </c>
      <c r="E73" s="28">
        <f>+D73/C69</f>
        <v>0.81757265151407599</v>
      </c>
    </row>
    <row r="74" spans="1:10">
      <c r="C74" t="s">
        <v>226</v>
      </c>
      <c r="D74" s="30">
        <v>128500000</v>
      </c>
      <c r="E74" s="28">
        <f>+D74/C69</f>
        <v>0.18242734848592398</v>
      </c>
    </row>
    <row r="76" spans="1:10">
      <c r="D76">
        <f>+D74+D73</f>
        <v>704390000</v>
      </c>
    </row>
  </sheetData>
  <autoFilter ref="B3:P67">
    <filterColumn colId="1"/>
  </autoFilter>
  <mergeCells count="1">
    <mergeCell ref="J10:K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Cayteta</dc:creator>
  <cp:lastModifiedBy>temp</cp:lastModifiedBy>
  <dcterms:created xsi:type="dcterms:W3CDTF">2021-07-07T04:34:35Z</dcterms:created>
  <dcterms:modified xsi:type="dcterms:W3CDTF">2022-02-25T23:10:29Z</dcterms:modified>
</cp:coreProperties>
</file>