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780" yWindow="780" windowWidth="21600" windowHeight="11325" activeTab="5"/>
  </bookViews>
  <sheets>
    <sheet name="2018" sheetId="1" r:id="rId1"/>
    <sheet name="2019" sheetId="2" r:id="rId2"/>
    <sheet name="2020" sheetId="3" r:id="rId3"/>
    <sheet name="2021" sheetId="4" r:id="rId4"/>
    <sheet name="2022" sheetId="6" r:id="rId5"/>
    <sheet name="All Grants" sheetId="5" r:id="rId6"/>
  </sheets>
  <definedNames>
    <definedName name="_xlnm._FilterDatabase" localSheetId="5" hidden="1">'All Grants'!$A$12:$O$93</definedName>
  </definedName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5" i="5"/>
  <c r="T4"/>
  <c r="T3"/>
  <c r="Q10"/>
  <c r="Q9"/>
  <c r="Q7"/>
  <c r="Q6"/>
  <c r="Q5"/>
  <c r="Q4"/>
  <c r="Q3"/>
  <c r="P10"/>
  <c r="P9"/>
  <c r="E9"/>
  <c r="E8"/>
  <c r="E10"/>
  <c r="E33" i="6" l="1"/>
  <c r="E31"/>
  <c r="E30"/>
  <c r="E29"/>
  <c r="E28"/>
  <c r="E27"/>
  <c r="E25"/>
  <c r="E28" i="4"/>
  <c r="E26"/>
  <c r="E25"/>
  <c r="E24"/>
  <c r="E23"/>
  <c r="E21"/>
  <c r="E14" i="3"/>
  <c r="E13"/>
  <c r="E11"/>
  <c r="E35" i="2"/>
  <c r="E33"/>
  <c r="E31"/>
  <c r="E30"/>
  <c r="E29"/>
  <c r="E27"/>
  <c r="E17" i="1"/>
  <c r="E16"/>
  <c r="E15"/>
  <c r="E14"/>
  <c r="E12"/>
  <c r="E102" i="5"/>
  <c r="E101"/>
  <c r="E100"/>
  <c r="E99"/>
  <c r="E98"/>
  <c r="E97"/>
  <c r="E95"/>
  <c r="E103" l="1"/>
</calcChain>
</file>

<file path=xl/sharedStrings.xml><?xml version="1.0" encoding="utf-8"?>
<sst xmlns="http://schemas.openxmlformats.org/spreadsheetml/2006/main" count="2080" uniqueCount="431">
  <si>
    <t>GA ID</t>
  </si>
  <si>
    <t>Agency</t>
  </si>
  <si>
    <t>Publish Date</t>
  </si>
  <si>
    <t>Category</t>
  </si>
  <si>
    <t>Value</t>
  </si>
  <si>
    <t>Grant Program</t>
  </si>
  <si>
    <t>Purpose</t>
  </si>
  <si>
    <t>Selection Process</t>
  </si>
  <si>
    <t>Recipient Details</t>
  </si>
  <si>
    <t>Town City</t>
  </si>
  <si>
    <t>Postcode</t>
  </si>
  <si>
    <t>State</t>
  </si>
  <si>
    <t>Seat</t>
  </si>
  <si>
    <t>Party</t>
  </si>
  <si>
    <t xml:space="preserve">Seat </t>
  </si>
  <si>
    <t>Department of Infrastructure, Transport, Regional Development and Communications</t>
  </si>
  <si>
    <t>Regional Development</t>
  </si>
  <si>
    <t>Stronger Communities Program</t>
  </si>
  <si>
    <t>Activity</t>
  </si>
  <si>
    <t>Targeted or Restricted Competitive</t>
  </si>
  <si>
    <t>VIC</t>
  </si>
  <si>
    <t>Labor</t>
  </si>
  <si>
    <t>Open Competitive</t>
  </si>
  <si>
    <t>WA</t>
  </si>
  <si>
    <t>SA</t>
  </si>
  <si>
    <t>NSW</t>
  </si>
  <si>
    <t>Mackellar</t>
  </si>
  <si>
    <t>Ballarat</t>
  </si>
  <si>
    <t>Community Development Grants</t>
  </si>
  <si>
    <t>Closed Non-Competitive</t>
  </si>
  <si>
    <t>Nationals</t>
  </si>
  <si>
    <t>QLD</t>
  </si>
  <si>
    <t>Community Development</t>
  </si>
  <si>
    <t>Stronger Communities Programme</t>
  </si>
  <si>
    <t>Climate Change</t>
  </si>
  <si>
    <t>Demand Driven</t>
  </si>
  <si>
    <t>Department of Industry, Science, Energy and Resources</t>
  </si>
  <si>
    <t>Powering Communities</t>
  </si>
  <si>
    <t>Grey</t>
  </si>
  <si>
    <t>LNP</t>
  </si>
  <si>
    <t>Aston</t>
  </si>
  <si>
    <t>Gilmore</t>
  </si>
  <si>
    <t>McEwan</t>
  </si>
  <si>
    <t>Lyne</t>
  </si>
  <si>
    <t>Goldstein</t>
  </si>
  <si>
    <t>Herbert</t>
  </si>
  <si>
    <t>Bennelong</t>
  </si>
  <si>
    <t>Capricornia</t>
  </si>
  <si>
    <t>Hindmarsh</t>
  </si>
  <si>
    <t>Casey</t>
  </si>
  <si>
    <t>Curtin</t>
  </si>
  <si>
    <t>Chipping Norton</t>
  </si>
  <si>
    <t>Fowler</t>
  </si>
  <si>
    <t>Energy Resources</t>
  </si>
  <si>
    <t>Energy Efficient Communities Program</t>
  </si>
  <si>
    <t>The grant has supported the purchase and installation of energy efficient technologies to generate energy savings and reduced power bills and emissions reductions by the community organisation.</t>
  </si>
  <si>
    <t>Cowper</t>
  </si>
  <si>
    <t>Kennedy</t>
  </si>
  <si>
    <t>KAT</t>
  </si>
  <si>
    <t>New England</t>
  </si>
  <si>
    <t>Dunkley</t>
  </si>
  <si>
    <t>Upgrade of Facilities</t>
  </si>
  <si>
    <t>Club House Refurbishment</t>
  </si>
  <si>
    <t>Corio</t>
  </si>
  <si>
    <t>Kingston</t>
  </si>
  <si>
    <t>North Sydney</t>
  </si>
  <si>
    <t>Nedlands</t>
  </si>
  <si>
    <t>Fisher</t>
  </si>
  <si>
    <t>Robertson</t>
  </si>
  <si>
    <t>Drought</t>
  </si>
  <si>
    <t>Drought Communities Program</t>
  </si>
  <si>
    <t>A grant has been awarded to support local community infrastructure and other drought relief projects for communities who have been impacted by drought</t>
  </si>
  <si>
    <t>Parkes</t>
  </si>
  <si>
    <t>Lilydale</t>
  </si>
  <si>
    <t>Department of Social Services</t>
  </si>
  <si>
    <t>Philanthropy, Voluntarism and Not-for-Profits Infrastructure</t>
  </si>
  <si>
    <t>Volunteer Grants 2021</t>
  </si>
  <si>
    <t>Volunteer Grants</t>
  </si>
  <si>
    <t>Grants of between $1,000 and $5,000 each will enable organisations to purchase small equipment items to assist volunteers and contribute towards reimbursement of fuel costs, transport costs and background screening checks</t>
  </si>
  <si>
    <t>Volunteer Grants 2018</t>
  </si>
  <si>
    <t>Volunteer Grants provide grants between $1,000 and $5,000 for purchases of small equipment or training to community organisations, which rely on volunteers to run their services.</t>
  </si>
  <si>
    <t>O'Connor</t>
  </si>
  <si>
    <t>Volunteer Grants 2019-20</t>
  </si>
  <si>
    <t>Department of Health</t>
  </si>
  <si>
    <t>Recreation and Sport</t>
  </si>
  <si>
    <t>SHELLEY</t>
  </si>
  <si>
    <t>Wide Bay</t>
  </si>
  <si>
    <t>TAS</t>
  </si>
  <si>
    <t>Franklin</t>
  </si>
  <si>
    <t>Dawson</t>
  </si>
  <si>
    <t>IND</t>
  </si>
  <si>
    <t>Corangamite</t>
  </si>
  <si>
    <t>TOWNSVILLE</t>
  </si>
  <si>
    <t>Female Facilities &amp; Water Safety Stream</t>
  </si>
  <si>
    <t>Community Sport Infrastructure Grants</t>
  </si>
  <si>
    <t>Durack</t>
  </si>
  <si>
    <t>Fadden</t>
  </si>
  <si>
    <t>Moreton</t>
  </si>
  <si>
    <t>Reid</t>
  </si>
  <si>
    <t>Tangney</t>
  </si>
  <si>
    <t>Kitchen Upgrade</t>
  </si>
  <si>
    <t>WEST BEACH</t>
  </si>
  <si>
    <t>Total</t>
  </si>
  <si>
    <t>Liberal</t>
  </si>
  <si>
    <t>GA168925</t>
  </si>
  <si>
    <t>Purchase of Sailing Equipment</t>
  </si>
  <si>
    <t>The project will purchase a sailing boat and ancillary equipment. This will improve accessibility to sailing programs for the community.</t>
  </si>
  <si>
    <t>MANNERING PARK</t>
  </si>
  <si>
    <t>Mannering Park Amateur Sailing Club Inc</t>
  </si>
  <si>
    <t>Shortland</t>
  </si>
  <si>
    <t>GA69804</t>
  </si>
  <si>
    <t>The project will purchase equipment for the sailing club including a motor boat, sailing boats, and safety gear. This will improve safety and allow the club to provide on-water coaching support for younger members.</t>
  </si>
  <si>
    <t>OAK FLATS SAILING CLUB INC</t>
  </si>
  <si>
    <t>Oak Flats</t>
  </si>
  <si>
    <t>Whitlam</t>
  </si>
  <si>
    <t>GA167688</t>
  </si>
  <si>
    <t>The project will purchase sailing equipment and safety wear. This will enable clear identification of the club's boats and volunteers and fulfil their duty of care</t>
  </si>
  <si>
    <t>Lilydale Sailing Club Inc</t>
  </si>
  <si>
    <t>GA189754</t>
  </si>
  <si>
    <t>The Keppel Bay Sailing and Convention Centre project will construct a variable capacity centre</t>
  </si>
  <si>
    <t>To provide a venue for conferences, meetings, weddings and other cultural and community events including sailing events</t>
  </si>
  <si>
    <t>Keppel Bay Sailing Club Ltd</t>
  </si>
  <si>
    <t>Yeppoon</t>
  </si>
  <si>
    <t>GA9488</t>
  </si>
  <si>
    <t>Solar Communities Program - Moreton</t>
  </si>
  <si>
    <t>A 4.95 kW PV system for Oxley Sailing Club</t>
  </si>
  <si>
    <t>Oxley Sailing Club will purchase and install a 4.95 kW solar PV system which will generate clean electricity and help reduce the community s power bills. It will alleviate the demand on the national electricity grid as the club will be mostly self-sufficient for its energy needs. Installing a 4.95 kW system would provide around 6,488 kWh of electricity every year. The significant reduction in power bills will free up additional funds to go into promoting our sailing activities on the Brisbane River and provide the opportunity to export a significant quantity of electricity to the grid when the club is not functioning.</t>
  </si>
  <si>
    <t>OXLEY SAILING CLUB INC</t>
  </si>
  <si>
    <t>Chelmer</t>
  </si>
  <si>
    <t>GA26336</t>
  </si>
  <si>
    <t>Upgrade to Sailing Equipment and Store Facilities</t>
  </si>
  <si>
    <t>This project will upgrade the club's training dinghies in addition to doors and locks at the store. This will ensure the safety of the premises, ease of accessibility to equipment and will facilitate sailing skill development for youth in the community.</t>
  </si>
  <si>
    <t>OAK FLATS SAILING CLUB INC.</t>
  </si>
  <si>
    <t>Whiltam</t>
  </si>
  <si>
    <t>GA63790</t>
  </si>
  <si>
    <t>Purchase of Pacer Sailing Boats</t>
  </si>
  <si>
    <t>The project will purchase three pacer sailing boats. This will enable the club to provide training lessons and ensure school groups and individuals can safely train for and compete in sailing competitions.</t>
  </si>
  <si>
    <t>DAVEY'S BAY YACHT CLUB INC</t>
  </si>
  <si>
    <t>Mount Eliza</t>
  </si>
  <si>
    <t>GA201252</t>
  </si>
  <si>
    <t>In June 2019, after Consultation with The Onkaparinga City Council, we conducted an Energy Audit which showed that most simple measures had already been undertaken to reduce our energy bills, that most of our power consumption came from the Fridges and Freezers in our Club House. It was impractical and impossible to discard or replace this essential equipment, therefor the decision was made to research the viability of installing Solar Panels We commissioned an Engineers report, which nominated that some roof strengthening work would be required in order to support the recommended array of panels. That report was given to the businesses who quoted for both the Roof Strengthening work and the Supply and Installation of Solar Panels. Whilst the Roof Strengthening work is Out of Scope for the Powering Communities grant application, that work will be completed before the Energy Solutions company begin their part of the project. We have applied to the Onkaparinga City Council for a grant to complete the Roof Strengthening work as they had already given us a favourable Letter of Support for the Powering Communities application. The results of the Council grant rounds will not be announced until November. The Energy Solution company KOZCO, will provide and install: 32 x Trina 450w TALLSplitMax Panels 1 Fronius Three Phase Symo 12.5–3–M Inverter AC isolators, DC Isolators, AC and DC cabling CEC compliant Stainless Steel Railing System Using high grade electrical components. Christies Sailing Club has secured the mandatory Landowner Consent. KOZCO Energy Group will apply for the permit from SA Power Networks, and all required meter box changes. KOZCOs nominated price for supply and installation also includes Commissioning and Compliance Testing, System Monitoring, Co–ordination, Administration and Technical Liaison with our Project Management team Calculations currently show that we should reap almost a 40% reduction in our annual energy bills.</t>
  </si>
  <si>
    <t>Christies Sailing Club Solar Panels Project</t>
  </si>
  <si>
    <t>CHRISTIES SAILING CLUB INCORPORATED</t>
  </si>
  <si>
    <t>Christies Beach</t>
  </si>
  <si>
    <t>GA165115</t>
  </si>
  <si>
    <t>The project will purchase a larger training boat and ancillary equipment. This will allow greater access to sailing for beginners and provide a safer environment for members and others in the community.</t>
  </si>
  <si>
    <t>POLICE CITIZENS YOUTH CLUBS NSW LTD</t>
  </si>
  <si>
    <t>SOUTH KEMPSEY</t>
  </si>
  <si>
    <t>GA30847</t>
  </si>
  <si>
    <t>Purchase of Pacer Sailing Equipment</t>
  </si>
  <si>
    <t>The project will purchase replacement sails for dinghies and life jackets. This will enhance the club's training resources by enabling the use of two-person boats, allowing trainees to build confidence by sailing with an experienced instructor.</t>
  </si>
  <si>
    <t>SUN CITY YACHT CLUB INC</t>
  </si>
  <si>
    <t>Two Rocks</t>
  </si>
  <si>
    <t>Pearce</t>
  </si>
  <si>
    <t>GA166991</t>
  </si>
  <si>
    <t>Purchase a Sailing Support Vessel</t>
  </si>
  <si>
    <t>The project will purchase a training support vessel. This will provide improved training and rescue support for those learning to sail.</t>
  </si>
  <si>
    <t>GREENWICH SAILING CLUB INCORPORATED</t>
  </si>
  <si>
    <t>Greenwich</t>
  </si>
  <si>
    <t>GA34023</t>
  </si>
  <si>
    <t>Clubhouse Pier and Decking Upgrade</t>
  </si>
  <si>
    <t>The project will upgrade the clubhouse pier and decking structure at the Parramatta River Sailing Club. This will enable the club to extend their female sailing program and improve interactions with other female-orientated community organisations.</t>
  </si>
  <si>
    <t>PARRAMATTA RIVER SAILING CLUB CO-OPERATIVE LTD.</t>
  </si>
  <si>
    <t>Gladesville</t>
  </si>
  <si>
    <t>GA16670</t>
  </si>
  <si>
    <t>Department of Veterans' Affairs</t>
  </si>
  <si>
    <t>Commemorative</t>
  </si>
  <si>
    <t>Armistice Centenary Grants Program</t>
  </si>
  <si>
    <t>Armistice Centenary Flag Pole Project</t>
  </si>
  <si>
    <t>Install a flagpole and First World War Commemorative plaque on the grounds of the Port Hacking Sailing Club.</t>
  </si>
  <si>
    <t>Port Hacking Open Sailing Club</t>
  </si>
  <si>
    <t>Yowie Bay</t>
  </si>
  <si>
    <t>Cook</t>
  </si>
  <si>
    <t>GA67620</t>
  </si>
  <si>
    <t>Replacement of Sailboats</t>
  </si>
  <si>
    <t>The project will purchase two robust sailboats. This will allow the club to offer beginners programs for teenagers and adults and will increase participation in sailing activities.</t>
  </si>
  <si>
    <t>APOLLO BAY SAILING CLUB</t>
  </si>
  <si>
    <t>Apollo Bay</t>
  </si>
  <si>
    <t>GA65148</t>
  </si>
  <si>
    <t>Upgrade of Change Rooms</t>
  </si>
  <si>
    <t>The project will upgrade the floors, ceilings, lighting and waterproofing in the change rooms and members room. This will increase community participation in sailing activities by providing inclusive access to the facilities.</t>
  </si>
  <si>
    <t>BALMORAL SAILING CLUB INCORPORATED</t>
  </si>
  <si>
    <t>Mosman</t>
  </si>
  <si>
    <t>Warringah</t>
  </si>
  <si>
    <t>GA200997</t>
  </si>
  <si>
    <t>Solar Panels on Double Bay Sailing Club</t>
  </si>
  <si>
    <t>The objective of the project is to cover as much of the roof with solar panels as possible.</t>
  </si>
  <si>
    <t>DOUBLE BAY SAILING CLUB INC</t>
  </si>
  <si>
    <t>DOUBLE BAY</t>
  </si>
  <si>
    <t>Wentworth</t>
  </si>
  <si>
    <t>GA68290</t>
  </si>
  <si>
    <t>Purchase of Rescue and Training Power Boat</t>
  </si>
  <si>
    <t>The project will purchase a new rescue and training power boat. This will improve safety at sporting events and encourage greater community participation in sailing activities.</t>
  </si>
  <si>
    <t>CONCORD &amp; RYDE SAILING CLUB INCORPORATED</t>
  </si>
  <si>
    <t>Putney</t>
  </si>
  <si>
    <t>GA67279</t>
  </si>
  <si>
    <t>Purchase of Safety Boat</t>
  </si>
  <si>
    <t>The project will purchase a safety boat for the Club. This will cater to the growing participation in local sailing events and improve safety monitoring during training programs and race days.</t>
  </si>
  <si>
    <t>Double Bay</t>
  </si>
  <si>
    <t>GA63882</t>
  </si>
  <si>
    <t>Replacement of Roof</t>
  </si>
  <si>
    <t>The project will replace the clubhouse roof. This will ensure a dry and safe environment for the storage of equipment and individuals using the space, encouraging further community participation in sailing</t>
  </si>
  <si>
    <t>MARMONG POINT SAILING CLUB INC.</t>
  </si>
  <si>
    <t>Marmong Point</t>
  </si>
  <si>
    <t>Hunter</t>
  </si>
  <si>
    <t>GA66451</t>
  </si>
  <si>
    <t>Canteen Reinstatement and Upgrade</t>
  </si>
  <si>
    <t>The project will relocate and fit-out the canteen. This will provide a fresh new canteen that will be easily accessed by all promoting sailing and outdoor activities in the community.</t>
  </si>
  <si>
    <t>HUNTERS HILL SAILING CLUB INC</t>
  </si>
  <si>
    <t>Woolwich</t>
  </si>
  <si>
    <t>GA29437</t>
  </si>
  <si>
    <t>Computer and Facilities Upgrade</t>
  </si>
  <si>
    <t>The project will purchase two new hot water systems and a laptop computer for the Kogarah Bay Sailing Club facilities. This will enable sailors with disabilities to have reliably controlled temperature water, ensuring Australian Standard compliance, and calculate race results for posting to a notice board, which will build a competitive atmosphere.</t>
  </si>
  <si>
    <t>KOGARAH BAY SAILING CLUB INCORPORATED</t>
  </si>
  <si>
    <t>Blakehurst</t>
  </si>
  <si>
    <t>GA26368</t>
  </si>
  <si>
    <t>The project will refurbish the Largs Bay Sailing Clubhouse by purchasing new furniture. This will enable their volunteers to reduce the risk of injury when moving the furniture, engage more community groups to use the space and to allow them to provide function space for a diverse range of groups.</t>
  </si>
  <si>
    <t>LARGS BAY SAILING CLUB INC</t>
  </si>
  <si>
    <t>Largs Bay</t>
  </si>
  <si>
    <t>GA201430</t>
  </si>
  <si>
    <t>Installation of Solar PV system</t>
  </si>
  <si>
    <t>The project involves the design, purchase and installation of a new solar photovoltaic generator system (PV system) at the Perth Dinghy Sailing Club. The installation of a new PV system will offset electricity consumption by key clubhouse equipment including: kitchen ovens and refrigerators, bar refrigerators and cool room. By offsetting power consumption at the club, the PV system will reduce costs to the club and reduce greenhouse gas emissions. We propose the installation of a 10 kW system, which will approximately balance our peak demand and take advantage of our large north–facing roof. Site inspections by the PV installers have confirmed the suitability of the site and proposed system</t>
  </si>
  <si>
    <t>PERTH DINGHY SAILING CLUB (INC)</t>
  </si>
  <si>
    <t>CRAWLEY</t>
  </si>
  <si>
    <t>GA69801</t>
  </si>
  <si>
    <t>Purchase of Double-Handed Boat</t>
  </si>
  <si>
    <t>The project will purchase a double-handed sailing boat. This will enable junior sailors to transition from single-handed to double-handed boats and increase participation in local and distant community sailing events.</t>
  </si>
  <si>
    <t>INDENTED HEAD YACHT CLUB INCORPORATED</t>
  </si>
  <si>
    <t>Indented Head</t>
  </si>
  <si>
    <t>GA164663</t>
  </si>
  <si>
    <t>Upgrade of Car Park</t>
  </si>
  <si>
    <t>The project will provide parking spaces and stormwater drainage. This will improve community access to the sailing facility</t>
  </si>
  <si>
    <t>SAILABILITY NSW INC</t>
  </si>
  <si>
    <t>PORT MACQUARIE</t>
  </si>
  <si>
    <t>GA167983</t>
  </si>
  <si>
    <t>Upgrade Sail Boat Fleet</t>
  </si>
  <si>
    <t>The project will upgrade the sail boat fleet. This will improve boat accessibility and inclusive sailing activities for the community.</t>
  </si>
  <si>
    <t>GA166818</t>
  </si>
  <si>
    <t>Purchase of IT Equipment</t>
  </si>
  <si>
    <t>The project will purchase IT equipment for sailing training programs. This will enable volunteers to provide more effective training to a larger number of people.</t>
  </si>
  <si>
    <t>MAKING WAVES FOUNDATION INC</t>
  </si>
  <si>
    <t>Darling Point</t>
  </si>
  <si>
    <t>GA212793</t>
  </si>
  <si>
    <t>Mount's Bay Sailing Club</t>
  </si>
  <si>
    <t>GA50569</t>
  </si>
  <si>
    <t>Lysterfield Sailing Club Inc.</t>
  </si>
  <si>
    <t>LYSTERFIELD</t>
  </si>
  <si>
    <t>GA87739</t>
  </si>
  <si>
    <t>Christies Sailing Club Incorporated</t>
  </si>
  <si>
    <t>CHRISTIES BEACH</t>
  </si>
  <si>
    <t>GA68306</t>
  </si>
  <si>
    <t>Extension of Access Pontoon</t>
  </si>
  <si>
    <t>The project will purchase and upgrade an existing access pontoon. This will increase the number of boats and people that can access the pontoon and provide members with safer, more inclusive access to the lake.</t>
  </si>
  <si>
    <t>SUGARLOAF SAILING CLUB INC</t>
  </si>
  <si>
    <t>Christmas Hills</t>
  </si>
  <si>
    <t>GA212490</t>
  </si>
  <si>
    <t>Townsville Sailing Club Inc</t>
  </si>
  <si>
    <t>GA167549</t>
  </si>
  <si>
    <t>The project will purchase a safety boat. This will improve the safety of training and racing activities facilitated by the club.</t>
  </si>
  <si>
    <t>SHELLEY SAILING CLUB</t>
  </si>
  <si>
    <t>Shelley</t>
  </si>
  <si>
    <t>GA120246</t>
  </si>
  <si>
    <t>Solar Panel Installation</t>
  </si>
  <si>
    <t>PORTARLINGTON SAILING CLUB INC</t>
  </si>
  <si>
    <t>PORTARLINGTON</t>
  </si>
  <si>
    <t>GA211853</t>
  </si>
  <si>
    <t>Whitsunday Sailing Club Limited</t>
  </si>
  <si>
    <t>AIRLIE BEACH</t>
  </si>
  <si>
    <t>GA212723</t>
  </si>
  <si>
    <t>Maryborough Sailing Club (Inc)</t>
  </si>
  <si>
    <t>MARYBOROUGH</t>
  </si>
  <si>
    <t>GA208142</t>
  </si>
  <si>
    <t>Shelley Sailing Club</t>
  </si>
  <si>
    <t>GA177744</t>
  </si>
  <si>
    <t>The project will design and construct the North Australian Maritime College, including a feasability study, designs for a new maritime training centre, demolition of existing structures, and a two story extension of the existing club.</t>
  </si>
  <si>
    <t>To promote skills and increase tourism in the region.</t>
  </si>
  <si>
    <t>Airlie Beach</t>
  </si>
  <si>
    <t>GA212226</t>
  </si>
  <si>
    <t>Tinaroo Sailing Club Inc.</t>
  </si>
  <si>
    <t>TINAROO</t>
  </si>
  <si>
    <t>GA31022</t>
  </si>
  <si>
    <t>The project will install cabinets, a sink and a commercial dishwasher in the club's kitchen. This will encourage venue hire by club and community members, extending the club's fundraising activities.</t>
  </si>
  <si>
    <t>GA51529</t>
  </si>
  <si>
    <t>Broome Sailing Club Incorporated</t>
  </si>
  <si>
    <t>BROOME</t>
  </si>
  <si>
    <t>GA208056</t>
  </si>
  <si>
    <t>Northbridge Sailing Club Ltd</t>
  </si>
  <si>
    <t>NORTHBRIDGE</t>
  </si>
  <si>
    <t>GA165664</t>
  </si>
  <si>
    <t>Purchase of Sail Boats</t>
  </si>
  <si>
    <t>The project will purchase sail boats. This will assist with the increase of club memberships and provide a safer training experience for participants.</t>
  </si>
  <si>
    <t>BRISBANE SAILING SQUADRON INCORPORATED</t>
  </si>
  <si>
    <t>BULIMBA</t>
  </si>
  <si>
    <t>Griffith</t>
  </si>
  <si>
    <t>GA48834</t>
  </si>
  <si>
    <t>Gosford Sailing Club Ltd</t>
  </si>
  <si>
    <t>POINT FREDERICK</t>
  </si>
  <si>
    <t>GA166</t>
  </si>
  <si>
    <t>Permanent Barbeque Facilities</t>
  </si>
  <si>
    <t>The project will install a permanent barbeque in the upper level of the club deck. This will improve usability of the space and eliminate the need for users to engage in heavy-lifting to move a portable barbeque.</t>
  </si>
  <si>
    <t>CRONULLA SAILING CLUB LTD</t>
  </si>
  <si>
    <t>Cronulla</t>
  </si>
  <si>
    <t>GA213019</t>
  </si>
  <si>
    <t>Henley Sailing Club Incorporated</t>
  </si>
  <si>
    <t>GA64994</t>
  </si>
  <si>
    <t>The Epping Scout Group Boatshed at Meadowbank project will extend and update the existing boatshed including flooring, brickwork, windows and security grills, amenities and kitchen. A new pontoon, gangway, rigging deck and lighting is also included.</t>
  </si>
  <si>
    <t>To provide updated facilities and ensure Scouts and Community members have safe and secure facilities for sailing, boating and other recreational purposes and the opportunity to lead and participate in recreational and leadership activities on a safe and ongoing basis.</t>
  </si>
  <si>
    <t>The Scout Association of Australia NSW Branch</t>
  </si>
  <si>
    <t>Sydney Olympic Park</t>
  </si>
  <si>
    <t>GA34010</t>
  </si>
  <si>
    <t>Winch Replacement</t>
  </si>
  <si>
    <t>The project will replace six of the main winches on the 54ft yatch Kayle. This will ensure continued access and participation in sailing opportunities for over 3000 people with disabilities and social disadvantage per annum.</t>
  </si>
  <si>
    <t>SAILORS WITH DISABILITIES INC</t>
  </si>
  <si>
    <t>GA63982</t>
  </si>
  <si>
    <t>Purchase of Training Dinghies</t>
  </si>
  <si>
    <t>The project will purchase four new dinghies to be used for training. This will see an expanded fleet and an increase in the number of students and members currently sailing at the club</t>
  </si>
  <si>
    <t>SANDRINGHAM YACHT CLUB INCORPORATED</t>
  </si>
  <si>
    <t>Sandringham</t>
  </si>
  <si>
    <t>GA37264</t>
  </si>
  <si>
    <t>Lake Keepit Sailing Club Clubhouse Extension and Facilities Upgrade</t>
  </si>
  <si>
    <t>GUNNEDAH SHIRE COUNCIL</t>
  </si>
  <si>
    <t>GUNNEDAH</t>
  </si>
  <si>
    <t>GA130488</t>
  </si>
  <si>
    <t>Services for People with Disabilities</t>
  </si>
  <si>
    <t>NDIS Individual Capacity Building Grant Round 2020-21</t>
  </si>
  <si>
    <t>Individual Capacity Building (ICB) - Information, Linkages and Capacity Building (ILC) Grant Round 2020-21</t>
  </si>
  <si>
    <t>To increase social and community participation for people with disability.</t>
  </si>
  <si>
    <t>Princess Royal Sailing Club Inc.</t>
  </si>
  <si>
    <t>LITTLE GROVE</t>
  </si>
  <si>
    <t>GA50841</t>
  </si>
  <si>
    <t>Sailing for Everyone Foundation Incorporated</t>
  </si>
  <si>
    <t>SOUTH NOWRA</t>
  </si>
  <si>
    <t>GA86918</t>
  </si>
  <si>
    <t>Double Bay Sailing Club Inc</t>
  </si>
  <si>
    <t>GA209219</t>
  </si>
  <si>
    <t>Port River Sailing Club Incorporated</t>
  </si>
  <si>
    <t>LARGS NORTH</t>
  </si>
  <si>
    <t>GA70399-V2</t>
  </si>
  <si>
    <t>Lake Keepit Sailing Club Incorporated</t>
  </si>
  <si>
    <t>TAMWORTH</t>
  </si>
  <si>
    <t>GA46117</t>
  </si>
  <si>
    <t>Largs Bay Sailing Club Incorporated</t>
  </si>
  <si>
    <t>LARGS BAY</t>
  </si>
  <si>
    <t>GA166817</t>
  </si>
  <si>
    <t>Upgrade Roof</t>
  </si>
  <si>
    <t>The project will replace the roof to support installation of solar panels. This will provide the correct structure for solar panels, generating savings that will be re–invested in the club.</t>
  </si>
  <si>
    <t>GA208453</t>
  </si>
  <si>
    <t>GA212935</t>
  </si>
  <si>
    <t>Paradise Point Sailing Club Inc.</t>
  </si>
  <si>
    <t>PARADISE POINT</t>
  </si>
  <si>
    <t>GA204025</t>
  </si>
  <si>
    <t>Club Lighting Upgrades</t>
  </si>
  <si>
    <t>Replacement of all existing interior light fittings with energy efficient LED light fittings.</t>
  </si>
  <si>
    <t>SYLVANIA SOUTHGATE</t>
  </si>
  <si>
    <t>GA208641</t>
  </si>
  <si>
    <t>Teralba Amateur Sailing Club Inc</t>
  </si>
  <si>
    <t>BOORAGUL</t>
  </si>
  <si>
    <t>GA211213</t>
  </si>
  <si>
    <t>Kingston Beach Sailing Club Incorporated</t>
  </si>
  <si>
    <t>KINGSTON BEACH</t>
  </si>
  <si>
    <t>GA213036</t>
  </si>
  <si>
    <t>Princess Royal Sailing Club Inc</t>
  </si>
  <si>
    <t>GA212421</t>
  </si>
  <si>
    <t>Perth Dinghy Sailing Club Incorporated</t>
  </si>
  <si>
    <t>GA208808</t>
  </si>
  <si>
    <t>Manning River Sailing Club Inc</t>
  </si>
  <si>
    <t>TAREE</t>
  </si>
  <si>
    <t>GA26153</t>
  </si>
  <si>
    <t>Purchase New Support Boa</t>
  </si>
  <si>
    <t>This project will purchase a new support boat for Sailability Gold Coast Inc. This will deliver social benefits to the community and improve safety by ensuring the sailing boats are fully supported on the water for local boating participants who have a physical or intellectual impairment.</t>
  </si>
  <si>
    <t>SAILABILITY GOLD COAST INCORPORATED</t>
  </si>
  <si>
    <t>Hollywell</t>
  </si>
  <si>
    <t>GA29429</t>
  </si>
  <si>
    <t>Renovation of Training Centre</t>
  </si>
  <si>
    <t>The project will remove asbestos from and renovate the building used by the Nedlands Yacht Club. This will provide a safer facility for the members, and allow the club to promote an active and social lifestyle to the community through the encouragement of participation in sailing.</t>
  </si>
  <si>
    <t>NEDLANDS YACHT CLUB</t>
  </si>
  <si>
    <t>GA26954</t>
  </si>
  <si>
    <t>Purchase of Rescue Vessel for Sailability Ballarat</t>
  </si>
  <si>
    <t>The project will purchase a new rescue vessel for Sailability Ballarat. This will allow for greater participation and growth in self-confidence for people with physical and mental disabilities from various schools and facility providers to safely engage in sailing activities.</t>
  </si>
  <si>
    <t>ROTARY CLUB OF BALLARAT WEST INC</t>
  </si>
  <si>
    <t>Lake Wendouree</t>
  </si>
  <si>
    <t>GA211627</t>
  </si>
  <si>
    <t>Golden Beach Sailing and Boating Club Inc</t>
  </si>
  <si>
    <t>GOLDEN BEACH</t>
  </si>
  <si>
    <t>GA46919</t>
  </si>
  <si>
    <t>Chipping Norton Lake Sailing Club Incorporated</t>
  </si>
  <si>
    <t>ASCOT DRIVE</t>
  </si>
  <si>
    <t>GA47299</t>
  </si>
  <si>
    <t>Port Hacking Open Sailing Club Inc</t>
  </si>
  <si>
    <t>YOWIE BAY</t>
  </si>
  <si>
    <t>GA34149</t>
  </si>
  <si>
    <t>Purchase and Installation of a Davit Lift</t>
  </si>
  <si>
    <t>The project will include the purchase and installation a Davit lift. This will reduce the risk for manual handling and hauling of vessels by providing more suitable equipment.</t>
  </si>
  <si>
    <t>VAUCLUSE AMATEUR 12' SAILING CLUB INC</t>
  </si>
  <si>
    <t>Vaucluse</t>
  </si>
  <si>
    <t>GA210968</t>
  </si>
  <si>
    <t>Speers Point Amateur Sailing Club Inc</t>
  </si>
  <si>
    <t>SPEERS POINT</t>
  </si>
  <si>
    <t>GA209299</t>
  </si>
  <si>
    <t>Palm Beach Sailing Club P.B.S.C. Incorporated</t>
  </si>
  <si>
    <t>PALM BEACH</t>
  </si>
  <si>
    <t>GA212962</t>
  </si>
  <si>
    <t>Port Broughton Sailing And Boat Club Incorporated</t>
  </si>
  <si>
    <t>PORT BROUGHTON</t>
  </si>
  <si>
    <t>GA209460</t>
  </si>
  <si>
    <t>CHIPPING NORTON</t>
  </si>
  <si>
    <t>GA48176</t>
  </si>
  <si>
    <t>Mannering Park Amateur Sailing Club Incorporated</t>
  </si>
  <si>
    <t>GA66552</t>
  </si>
  <si>
    <t>Purchase of Sail Boats and Construction of Storage Racks</t>
  </si>
  <si>
    <t>The project will refurbish the existing boat fleet and construct new storage racks. This will replace a number of older existing boats, improve the ability of the club to train junior sailors and efficiently store boats in a safe manner.</t>
  </si>
  <si>
    <t>CHIPPING NORTON LAKE SAILING CLUB INCORPORATED</t>
  </si>
  <si>
    <t>GA208954</t>
  </si>
  <si>
    <t>GA31181</t>
  </si>
  <si>
    <t>The project will purchase a temporary boat storage, as well as refurbish and move an existing kiln to the Creative Studios. This will allow the Club to continue operations while they rebuild a permanent boat storage, ensure the continuation of a 100 year old inclusive community based sailing program, and will service the ceramic firing needs of students, professional and hobby ceramicists in Lane Cove.</t>
  </si>
  <si>
    <t>LANE COVE MUNICIPAL COUNCIL</t>
  </si>
  <si>
    <t>Lane Cove</t>
  </si>
  <si>
    <t>GA5140-V1</t>
  </si>
  <si>
    <t>RJIP - Geelong - Local Infrastructure</t>
  </si>
  <si>
    <t>Development of the Geelong Waterfront Safe Harbour Precinct Project</t>
  </si>
  <si>
    <t>The project will redevelop the Geelong Waterfront Safe Harbour Precinct, a key section of the waterfront including the current Royal Geelong Yacht Club (RGYC) and marina, and the Victorian Sailing School (VSS). This will create vastly enhanced public access and facilities supporting tourism, community programs and major events. The age-expired VSS will be integrated with RGYC and provide student accommodation. Marina upgrades will include replacement of the deteriorating west wall with a wave attenuator that will provide public access and additional berthing. The project will transform the precinct, deliver visitor economy revenues and jobs and enable at least $16 million in non-government investment in future stages</t>
  </si>
  <si>
    <t>ROYAL GEELONG YACHT CLUB</t>
  </si>
  <si>
    <t>Geelong</t>
  </si>
  <si>
    <t>%age of value</t>
  </si>
  <si>
    <t>Other</t>
  </si>
  <si>
    <t>nationals</t>
  </si>
  <si>
    <t>Coalition</t>
  </si>
  <si>
    <t>Sailing Grants 2018 to present day (Jan 2022)</t>
  </si>
  <si>
    <t>Please scroll across to Graph of breakup.</t>
  </si>
  <si>
    <t>Note Many double grants under different Grant streams</t>
  </si>
  <si>
    <t>Note. Many of the Fees for membership are ove $500 per year so a very definition of "community"</t>
  </si>
</sst>
</file>

<file path=xl/styles.xml><?xml version="1.0" encoding="utf-8"?>
<styleSheet xmlns="http://schemas.openxmlformats.org/spreadsheetml/2006/main">
  <numFmts count="3">
    <numFmt numFmtId="164" formatCode="&quot;$&quot;#,##0.00;[Red]\-&quot;$&quot;#,##0.00"/>
    <numFmt numFmtId="165" formatCode="_-&quot;$&quot;* #,##0.00_-;\-&quot;$&quot;* #,##0.00_-;_-&quot;$&quot;* &quot;-&quot;??_-;_-@_-"/>
    <numFmt numFmtId="166" formatCode="&quot;$&quot;#,##0"/>
  </numFmts>
  <fonts count="4">
    <font>
      <sz val="11"/>
      <color theme="1"/>
      <name val="Calibri"/>
      <family val="2"/>
      <scheme val="minor"/>
    </font>
    <font>
      <sz val="8"/>
      <name val="Calibri"/>
      <family val="2"/>
      <scheme val="minor"/>
    </font>
    <font>
      <sz val="12"/>
      <color rgb="FF213242"/>
      <name val="Arial"/>
      <family val="2"/>
    </font>
    <font>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165" fontId="3" fillId="0" borderId="0" applyFont="0" applyFill="0" applyBorder="0" applyAlignment="0" applyProtection="0"/>
  </cellStyleXfs>
  <cellXfs count="9">
    <xf numFmtId="0" fontId="0" fillId="0" borderId="0" xfId="0"/>
    <xf numFmtId="15" fontId="0" fillId="0" borderId="0" xfId="0" applyNumberFormat="1"/>
    <xf numFmtId="164" fontId="0" fillId="0" borderId="0" xfId="0" applyNumberFormat="1"/>
    <xf numFmtId="0" fontId="2" fillId="0" borderId="0" xfId="0" applyFont="1"/>
    <xf numFmtId="165" fontId="0" fillId="0" borderId="0" xfId="1" applyFont="1"/>
    <xf numFmtId="166" fontId="0" fillId="0" borderId="0" xfId="1" applyNumberFormat="1" applyFont="1"/>
    <xf numFmtId="166" fontId="0" fillId="0" borderId="0" xfId="0" applyNumberFormat="1"/>
    <xf numFmtId="10" fontId="0" fillId="0" borderId="0" xfId="0" applyNumberFormat="1"/>
    <xf numFmtId="14" fontId="0" fillId="0" borderId="0" xfId="0" applyNumberForma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AU"/>
  <c:chart>
    <c:title>
      <c:layout/>
    </c:title>
    <c:view3D>
      <c:rotX val="30"/>
      <c:perspective val="30"/>
    </c:view3D>
    <c:plotArea>
      <c:layout/>
      <c:pie3DChart>
        <c:varyColors val="1"/>
        <c:ser>
          <c:idx val="0"/>
          <c:order val="0"/>
          <c:tx>
            <c:v>Sailing Club Grants 2018 to jan 2022</c:v>
          </c:tx>
          <c:explosion val="41"/>
          <c:dLbls>
            <c:showVal val="1"/>
            <c:showLeaderLines val="1"/>
          </c:dLbls>
          <c:cat>
            <c:strRef>
              <c:f>'All Grants'!$S$3:$S$5</c:f>
              <c:strCache>
                <c:ptCount val="3"/>
                <c:pt idx="0">
                  <c:v>Coalition</c:v>
                </c:pt>
                <c:pt idx="1">
                  <c:v>Other</c:v>
                </c:pt>
                <c:pt idx="2">
                  <c:v>Labor</c:v>
                </c:pt>
              </c:strCache>
            </c:strRef>
          </c:cat>
          <c:val>
            <c:numRef>
              <c:f>'All Grants'!$T$3:$T$5</c:f>
              <c:numCache>
                <c:formatCode>"$"#,##0</c:formatCode>
                <c:ptCount val="3"/>
                <c:pt idx="0">
                  <c:v>25744284.600000001</c:v>
                </c:pt>
                <c:pt idx="1">
                  <c:v>26980</c:v>
                </c:pt>
                <c:pt idx="2">
                  <c:v>2377445</c:v>
                </c:pt>
              </c:numCache>
            </c:numRef>
          </c:val>
        </c:ser>
      </c:pie3DChart>
    </c:plotArea>
    <c:legend>
      <c:legendPos val="r"/>
      <c:layout/>
    </c:legend>
    <c:plotVisOnly val="1"/>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18</xdr:col>
      <xdr:colOff>533399</xdr:colOff>
      <xdr:row>14</xdr:row>
      <xdr:rowOff>180974</xdr:rowOff>
    </xdr:from>
    <xdr:to>
      <xdr:col>30</xdr:col>
      <xdr:colOff>219074</xdr:colOff>
      <xdr:row>39</xdr:row>
      <xdr:rowOff>38099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O66"/>
  <sheetViews>
    <sheetView workbookViewId="0">
      <selection activeCell="E20" sqref="E20"/>
    </sheetView>
  </sheetViews>
  <sheetFormatPr defaultRowHeight="15"/>
  <cols>
    <col min="2" max="2" width="12.7109375" bestFit="1" customWidth="1"/>
    <col min="3" max="3" width="11.7109375" customWidth="1"/>
    <col min="5" max="5" width="15.42578125" customWidth="1"/>
    <col min="6" max="6" width="13.42578125" customWidth="1"/>
  </cols>
  <sheetData>
    <row r="1" spans="1:15">
      <c r="A1" t="s">
        <v>0</v>
      </c>
      <c r="B1" t="s">
        <v>1</v>
      </c>
      <c r="C1" t="s">
        <v>2</v>
      </c>
      <c r="D1" t="s">
        <v>3</v>
      </c>
      <c r="E1" t="s">
        <v>4</v>
      </c>
      <c r="F1" t="s">
        <v>5</v>
      </c>
      <c r="G1" t="s">
        <v>18</v>
      </c>
      <c r="H1" t="s">
        <v>6</v>
      </c>
      <c r="I1" t="s">
        <v>7</v>
      </c>
      <c r="J1" t="s">
        <v>8</v>
      </c>
      <c r="K1" t="s">
        <v>9</v>
      </c>
      <c r="L1" t="s">
        <v>10</v>
      </c>
      <c r="M1" t="s">
        <v>11</v>
      </c>
      <c r="N1" t="s">
        <v>12</v>
      </c>
      <c r="O1" t="s">
        <v>13</v>
      </c>
    </row>
    <row r="2" spans="1:15">
      <c r="A2" t="s">
        <v>376</v>
      </c>
      <c r="B2" s="2" t="s">
        <v>15</v>
      </c>
      <c r="C2" s="1">
        <v>43439</v>
      </c>
      <c r="D2" t="s">
        <v>16</v>
      </c>
      <c r="E2" s="2">
        <v>6000</v>
      </c>
      <c r="F2" t="s">
        <v>17</v>
      </c>
      <c r="G2" t="s">
        <v>377</v>
      </c>
      <c r="H2" t="s">
        <v>378</v>
      </c>
      <c r="I2" t="s">
        <v>19</v>
      </c>
      <c r="J2" t="s">
        <v>379</v>
      </c>
      <c r="K2" t="s">
        <v>380</v>
      </c>
      <c r="L2">
        <v>3350</v>
      </c>
      <c r="M2" t="s">
        <v>20</v>
      </c>
      <c r="N2" t="s">
        <v>27</v>
      </c>
      <c r="O2" t="s">
        <v>21</v>
      </c>
    </row>
    <row r="3" spans="1:15">
      <c r="A3" t="s">
        <v>215</v>
      </c>
      <c r="B3" t="s">
        <v>15</v>
      </c>
      <c r="C3" s="1">
        <v>43434</v>
      </c>
      <c r="D3" t="s">
        <v>16</v>
      </c>
      <c r="E3" s="2">
        <v>5225</v>
      </c>
      <c r="F3" t="s">
        <v>17</v>
      </c>
      <c r="G3" t="s">
        <v>62</v>
      </c>
      <c r="H3" t="s">
        <v>216</v>
      </c>
      <c r="I3" t="s">
        <v>19</v>
      </c>
      <c r="J3" t="s">
        <v>217</v>
      </c>
      <c r="K3" t="s">
        <v>218</v>
      </c>
      <c r="L3">
        <v>2016</v>
      </c>
      <c r="M3" t="s">
        <v>24</v>
      </c>
      <c r="N3" t="s">
        <v>48</v>
      </c>
      <c r="O3" t="s">
        <v>21</v>
      </c>
    </row>
    <row r="4" spans="1:15">
      <c r="A4" t="s">
        <v>123</v>
      </c>
      <c r="B4" t="s">
        <v>36</v>
      </c>
      <c r="C4" s="1">
        <v>43294</v>
      </c>
      <c r="D4" t="s">
        <v>34</v>
      </c>
      <c r="E4" s="2">
        <v>2500</v>
      </c>
      <c r="F4" t="s">
        <v>124</v>
      </c>
      <c r="G4" t="s">
        <v>125</v>
      </c>
      <c r="H4" t="s">
        <v>126</v>
      </c>
      <c r="I4" t="s">
        <v>35</v>
      </c>
      <c r="J4" t="s">
        <v>127</v>
      </c>
      <c r="K4" t="s">
        <v>128</v>
      </c>
      <c r="L4">
        <v>4068</v>
      </c>
      <c r="M4" t="s">
        <v>31</v>
      </c>
      <c r="N4" t="s">
        <v>97</v>
      </c>
      <c r="O4" t="s">
        <v>21</v>
      </c>
    </row>
    <row r="5" spans="1:15">
      <c r="A5" t="s">
        <v>129</v>
      </c>
      <c r="B5" t="s">
        <v>15</v>
      </c>
      <c r="C5" s="1">
        <v>43434</v>
      </c>
      <c r="D5" t="s">
        <v>16</v>
      </c>
      <c r="E5" s="2">
        <v>5000</v>
      </c>
      <c r="F5" t="s">
        <v>17</v>
      </c>
      <c r="G5" t="s">
        <v>130</v>
      </c>
      <c r="H5" t="s">
        <v>131</v>
      </c>
      <c r="I5" t="s">
        <v>19</v>
      </c>
      <c r="J5" t="s">
        <v>132</v>
      </c>
      <c r="K5" t="s">
        <v>113</v>
      </c>
      <c r="L5">
        <v>2529</v>
      </c>
      <c r="M5" t="s">
        <v>25</v>
      </c>
      <c r="N5" t="s">
        <v>133</v>
      </c>
      <c r="O5" t="s">
        <v>21</v>
      </c>
    </row>
    <row r="6" spans="1:15">
      <c r="A6" t="s">
        <v>164</v>
      </c>
      <c r="B6" t="s">
        <v>165</v>
      </c>
      <c r="C6" s="1">
        <v>43313</v>
      </c>
      <c r="D6" t="s">
        <v>166</v>
      </c>
      <c r="E6" s="2">
        <v>3030</v>
      </c>
      <c r="F6" t="s">
        <v>167</v>
      </c>
      <c r="G6" t="s">
        <v>168</v>
      </c>
      <c r="H6" t="s">
        <v>169</v>
      </c>
      <c r="I6" t="s">
        <v>29</v>
      </c>
      <c r="J6" t="s">
        <v>170</v>
      </c>
      <c r="K6" t="s">
        <v>171</v>
      </c>
      <c r="L6">
        <v>2228</v>
      </c>
      <c r="M6" t="s">
        <v>25</v>
      </c>
      <c r="N6" t="s">
        <v>172</v>
      </c>
      <c r="O6" t="s">
        <v>103</v>
      </c>
    </row>
    <row r="7" spans="1:15">
      <c r="A7" t="s">
        <v>210</v>
      </c>
      <c r="B7" t="s">
        <v>15</v>
      </c>
      <c r="C7" s="1">
        <v>43452</v>
      </c>
      <c r="D7" t="s">
        <v>16</v>
      </c>
      <c r="E7" s="2">
        <v>15000</v>
      </c>
      <c r="F7" t="s">
        <v>17</v>
      </c>
      <c r="G7" t="s">
        <v>211</v>
      </c>
      <c r="H7" t="s">
        <v>212</v>
      </c>
      <c r="I7" t="s">
        <v>19</v>
      </c>
      <c r="J7" t="s">
        <v>213</v>
      </c>
      <c r="K7" t="s">
        <v>214</v>
      </c>
      <c r="L7">
        <v>2221</v>
      </c>
      <c r="M7" t="s">
        <v>25</v>
      </c>
      <c r="N7" t="s">
        <v>172</v>
      </c>
      <c r="O7" t="s">
        <v>103</v>
      </c>
    </row>
    <row r="8" spans="1:15">
      <c r="A8" t="s">
        <v>297</v>
      </c>
      <c r="B8" t="s">
        <v>15</v>
      </c>
      <c r="C8" s="1">
        <v>43111</v>
      </c>
      <c r="D8" t="s">
        <v>16</v>
      </c>
      <c r="E8" s="2">
        <v>8416.1</v>
      </c>
      <c r="F8" t="s">
        <v>17</v>
      </c>
      <c r="G8" t="s">
        <v>298</v>
      </c>
      <c r="H8" t="s">
        <v>299</v>
      </c>
      <c r="I8" t="s">
        <v>19</v>
      </c>
      <c r="J8" t="s">
        <v>300</v>
      </c>
      <c r="K8" t="s">
        <v>301</v>
      </c>
      <c r="L8">
        <v>2230</v>
      </c>
      <c r="M8" t="s">
        <v>25</v>
      </c>
      <c r="N8" t="s">
        <v>172</v>
      </c>
      <c r="O8" t="s">
        <v>103</v>
      </c>
    </row>
    <row r="9" spans="1:15">
      <c r="A9" t="s">
        <v>372</v>
      </c>
      <c r="B9" t="s">
        <v>15</v>
      </c>
      <c r="C9" s="1">
        <v>43452</v>
      </c>
      <c r="D9" t="s">
        <v>16</v>
      </c>
      <c r="E9" s="2">
        <v>11000</v>
      </c>
      <c r="F9" t="s">
        <v>17</v>
      </c>
      <c r="G9" t="s">
        <v>373</v>
      </c>
      <c r="H9" t="s">
        <v>374</v>
      </c>
      <c r="I9" t="s">
        <v>19</v>
      </c>
      <c r="J9" t="s">
        <v>375</v>
      </c>
      <c r="K9" t="s">
        <v>66</v>
      </c>
      <c r="L9">
        <v>6009</v>
      </c>
      <c r="M9" t="s">
        <v>23</v>
      </c>
      <c r="N9" t="s">
        <v>50</v>
      </c>
      <c r="O9" t="s">
        <v>103</v>
      </c>
    </row>
    <row r="10" spans="1:15">
      <c r="A10" t="s">
        <v>367</v>
      </c>
      <c r="B10" t="s">
        <v>15</v>
      </c>
      <c r="C10" s="1">
        <v>43432</v>
      </c>
      <c r="D10" t="s">
        <v>16</v>
      </c>
      <c r="E10" s="2">
        <v>17105</v>
      </c>
      <c r="F10" t="s">
        <v>17</v>
      </c>
      <c r="G10" t="s">
        <v>368</v>
      </c>
      <c r="H10" t="s">
        <v>369</v>
      </c>
      <c r="I10" t="s">
        <v>19</v>
      </c>
      <c r="J10" t="s">
        <v>370</v>
      </c>
      <c r="K10" t="s">
        <v>371</v>
      </c>
      <c r="L10">
        <v>4216</v>
      </c>
      <c r="M10" t="s">
        <v>31</v>
      </c>
      <c r="N10" t="s">
        <v>96</v>
      </c>
      <c r="O10" t="s">
        <v>39</v>
      </c>
    </row>
    <row r="12" spans="1:15">
      <c r="C12" s="1"/>
      <c r="D12" t="s">
        <v>102</v>
      </c>
      <c r="E12" s="2">
        <f>SUM(E2:E11)</f>
        <v>73276.100000000006</v>
      </c>
    </row>
    <row r="13" spans="1:15">
      <c r="C13" s="1"/>
      <c r="E13" s="2"/>
    </row>
    <row r="14" spans="1:15">
      <c r="C14" t="s">
        <v>21</v>
      </c>
      <c r="E14" s="2">
        <f>E2+E3+E4+E5</f>
        <v>18725</v>
      </c>
    </row>
    <row r="15" spans="1:15">
      <c r="C15" s="1" t="s">
        <v>103</v>
      </c>
      <c r="E15" s="2">
        <f>E6+E7+E8+E9</f>
        <v>37446.1</v>
      </c>
    </row>
    <row r="16" spans="1:15">
      <c r="C16" s="1" t="s">
        <v>39</v>
      </c>
      <c r="E16" s="2">
        <f>E10</f>
        <v>17105</v>
      </c>
    </row>
    <row r="17" spans="2:5">
      <c r="C17" s="1"/>
      <c r="E17" s="2">
        <f>SUM(E14:E16)</f>
        <v>73276.100000000006</v>
      </c>
    </row>
    <row r="18" spans="2:5">
      <c r="C18" s="1"/>
      <c r="E18" s="2"/>
    </row>
    <row r="19" spans="2:5">
      <c r="C19" s="1"/>
      <c r="E19" s="2"/>
    </row>
    <row r="20" spans="2:5">
      <c r="C20" s="1"/>
      <c r="E20" s="2"/>
    </row>
    <row r="21" spans="2:5">
      <c r="C21" s="1"/>
      <c r="E21" s="2"/>
    </row>
    <row r="22" spans="2:5">
      <c r="C22" s="1"/>
      <c r="E22" s="2"/>
    </row>
    <row r="23" spans="2:5">
      <c r="C23" s="1"/>
      <c r="E23" s="2"/>
    </row>
    <row r="24" spans="2:5">
      <c r="B24" s="2"/>
      <c r="C24" s="1"/>
      <c r="E24" s="2"/>
    </row>
    <row r="25" spans="2:5">
      <c r="B25" s="2"/>
      <c r="C25" s="1"/>
      <c r="E25" s="2"/>
    </row>
    <row r="26" spans="2:5">
      <c r="C26" s="1"/>
      <c r="E26" s="2"/>
    </row>
    <row r="27" spans="2:5">
      <c r="C27" s="1"/>
      <c r="E27" s="2"/>
    </row>
    <row r="28" spans="2:5">
      <c r="C28" s="1"/>
      <c r="E28" s="2"/>
    </row>
    <row r="29" spans="2:5">
      <c r="C29" s="1"/>
      <c r="E29" s="2"/>
    </row>
    <row r="30" spans="2:5">
      <c r="C30" s="1"/>
      <c r="E30" s="2"/>
    </row>
    <row r="31" spans="2:5">
      <c r="C31" s="1"/>
      <c r="E31" s="2"/>
    </row>
    <row r="32" spans="2:5">
      <c r="C32" s="1"/>
      <c r="E32" s="2"/>
    </row>
    <row r="33" spans="2:5">
      <c r="C33" s="1"/>
      <c r="E33" s="2"/>
    </row>
    <row r="34" spans="2:5">
      <c r="C34" s="1"/>
      <c r="E34" s="2"/>
    </row>
    <row r="35" spans="2:5">
      <c r="C35" s="1"/>
      <c r="E35" s="2"/>
    </row>
    <row r="37" spans="2:5">
      <c r="B37" s="2"/>
      <c r="C37" s="1"/>
      <c r="E37" s="2"/>
    </row>
    <row r="38" spans="2:5">
      <c r="C38" s="1"/>
      <c r="E38" s="2"/>
    </row>
    <row r="39" spans="2:5">
      <c r="C39" s="1"/>
      <c r="E39" s="2"/>
    </row>
    <row r="40" spans="2:5">
      <c r="C40" s="1"/>
      <c r="E40" s="2"/>
    </row>
    <row r="41" spans="2:5">
      <c r="C41" s="1"/>
      <c r="E41" s="2"/>
    </row>
    <row r="42" spans="2:5">
      <c r="C42" s="1"/>
      <c r="E42" s="2"/>
    </row>
    <row r="43" spans="2:5">
      <c r="C43" s="1"/>
      <c r="E43" s="2"/>
    </row>
    <row r="44" spans="2:5">
      <c r="C44" s="1"/>
      <c r="E44" s="2"/>
    </row>
    <row r="45" spans="2:5">
      <c r="C45" s="1"/>
      <c r="E45" s="2"/>
    </row>
    <row r="46" spans="2:5">
      <c r="C46" s="1"/>
      <c r="E46" s="2"/>
    </row>
    <row r="47" spans="2:5">
      <c r="B47" s="2"/>
      <c r="C47" s="1"/>
      <c r="E47" s="2"/>
    </row>
    <row r="48" spans="2:5">
      <c r="C48" s="1"/>
      <c r="E48" s="2"/>
    </row>
    <row r="49" spans="2:5">
      <c r="C49" s="1"/>
      <c r="E49" s="2"/>
    </row>
    <row r="51" spans="2:5">
      <c r="B51" s="2"/>
      <c r="C51" s="1"/>
      <c r="E51" s="2"/>
    </row>
    <row r="53" spans="2:5">
      <c r="E53" s="2"/>
    </row>
    <row r="55" spans="2:5">
      <c r="E55" s="2"/>
    </row>
    <row r="56" spans="2:5">
      <c r="E56" s="2"/>
    </row>
    <row r="57" spans="2:5">
      <c r="E57" s="2"/>
    </row>
    <row r="58" spans="2:5">
      <c r="E58" s="2"/>
    </row>
    <row r="59" spans="2:5">
      <c r="E59" s="2"/>
    </row>
    <row r="60" spans="2:5">
      <c r="E60" s="2"/>
    </row>
    <row r="64" spans="2:5">
      <c r="E64" s="2"/>
    </row>
    <row r="65" spans="5:5">
      <c r="E65" s="2"/>
    </row>
    <row r="66" spans="5:5">
      <c r="E66" s="2"/>
    </row>
  </sheetData>
  <sortState ref="A2:O10">
    <sortCondition ref="O2:O10"/>
    <sortCondition ref="N2:N10"/>
  </sortState>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dimension ref="A1:O132"/>
  <sheetViews>
    <sheetView topLeftCell="A18" workbookViewId="0">
      <selection activeCell="H33" sqref="H33"/>
    </sheetView>
  </sheetViews>
  <sheetFormatPr defaultRowHeight="15"/>
  <cols>
    <col min="2" max="2" width="13.7109375" customWidth="1"/>
    <col min="3" max="3" width="10.7109375" customWidth="1"/>
    <col min="5" max="5" width="12.42578125" customWidth="1"/>
  </cols>
  <sheetData>
    <row r="1" spans="1:15">
      <c r="A1" t="s">
        <v>0</v>
      </c>
      <c r="B1" t="s">
        <v>1</v>
      </c>
      <c r="C1" t="s">
        <v>2</v>
      </c>
      <c r="D1" t="s">
        <v>3</v>
      </c>
      <c r="E1" t="s">
        <v>4</v>
      </c>
      <c r="F1" t="s">
        <v>5</v>
      </c>
      <c r="G1" t="s">
        <v>18</v>
      </c>
      <c r="H1" t="s">
        <v>6</v>
      </c>
      <c r="I1" t="s">
        <v>7</v>
      </c>
      <c r="J1" t="s">
        <v>8</v>
      </c>
      <c r="K1" t="s">
        <v>9</v>
      </c>
      <c r="L1" t="s">
        <v>10</v>
      </c>
      <c r="M1" t="s">
        <v>11</v>
      </c>
      <c r="N1" t="s">
        <v>12</v>
      </c>
      <c r="O1" t="s">
        <v>13</v>
      </c>
    </row>
    <row r="2" spans="1:15">
      <c r="A2" t="s">
        <v>178</v>
      </c>
      <c r="B2" t="s">
        <v>15</v>
      </c>
      <c r="C2" s="1">
        <v>43808</v>
      </c>
      <c r="D2" t="s">
        <v>16</v>
      </c>
      <c r="E2" s="2">
        <v>22000</v>
      </c>
      <c r="F2" t="s">
        <v>17</v>
      </c>
      <c r="G2" t="s">
        <v>179</v>
      </c>
      <c r="H2" t="s">
        <v>180</v>
      </c>
      <c r="I2" t="s">
        <v>19</v>
      </c>
      <c r="J2" t="s">
        <v>181</v>
      </c>
      <c r="K2" t="s">
        <v>182</v>
      </c>
      <c r="L2">
        <v>2088</v>
      </c>
      <c r="M2" t="s">
        <v>25</v>
      </c>
      <c r="N2" t="s">
        <v>183</v>
      </c>
      <c r="O2" t="s">
        <v>90</v>
      </c>
    </row>
    <row r="3" spans="1:15">
      <c r="A3" t="s">
        <v>173</v>
      </c>
      <c r="B3" t="s">
        <v>15</v>
      </c>
      <c r="C3" s="1">
        <v>43819</v>
      </c>
      <c r="D3" t="s">
        <v>16</v>
      </c>
      <c r="E3" s="2">
        <v>3500</v>
      </c>
      <c r="F3" t="s">
        <v>17</v>
      </c>
      <c r="G3" t="s">
        <v>174</v>
      </c>
      <c r="H3" t="s">
        <v>175</v>
      </c>
      <c r="I3" t="s">
        <v>19</v>
      </c>
      <c r="J3" t="s">
        <v>176</v>
      </c>
      <c r="K3" t="s">
        <v>177</v>
      </c>
      <c r="L3">
        <v>3233</v>
      </c>
      <c r="M3" t="s">
        <v>20</v>
      </c>
      <c r="N3" t="s">
        <v>91</v>
      </c>
      <c r="O3" t="s">
        <v>21</v>
      </c>
    </row>
    <row r="4" spans="1:15">
      <c r="A4" t="s">
        <v>134</v>
      </c>
      <c r="B4" t="s">
        <v>15</v>
      </c>
      <c r="C4" s="1">
        <v>43796</v>
      </c>
      <c r="D4" t="s">
        <v>16</v>
      </c>
      <c r="E4" s="2">
        <v>11000</v>
      </c>
      <c r="F4" t="s">
        <v>17</v>
      </c>
      <c r="G4" t="s">
        <v>135</v>
      </c>
      <c r="H4" t="s">
        <v>136</v>
      </c>
      <c r="I4" t="s">
        <v>19</v>
      </c>
      <c r="J4" t="s">
        <v>137</v>
      </c>
      <c r="K4" t="s">
        <v>138</v>
      </c>
      <c r="L4">
        <v>3930</v>
      </c>
      <c r="M4" t="s">
        <v>20</v>
      </c>
      <c r="N4" t="s">
        <v>60</v>
      </c>
      <c r="O4" t="s">
        <v>21</v>
      </c>
    </row>
    <row r="5" spans="1:15">
      <c r="A5" t="s">
        <v>384</v>
      </c>
      <c r="B5" t="s">
        <v>74</v>
      </c>
      <c r="C5" s="1">
        <v>43630</v>
      </c>
      <c r="D5" t="s">
        <v>32</v>
      </c>
      <c r="E5" s="2">
        <v>1400</v>
      </c>
      <c r="F5" t="s">
        <v>79</v>
      </c>
      <c r="G5" t="s">
        <v>77</v>
      </c>
      <c r="H5" t="s">
        <v>80</v>
      </c>
      <c r="I5" t="s">
        <v>22</v>
      </c>
      <c r="J5" t="s">
        <v>385</v>
      </c>
      <c r="K5" t="s">
        <v>386</v>
      </c>
      <c r="L5">
        <v>2170</v>
      </c>
      <c r="M5" t="s">
        <v>25</v>
      </c>
      <c r="N5" t="s">
        <v>52</v>
      </c>
      <c r="O5" t="s">
        <v>21</v>
      </c>
    </row>
    <row r="6" spans="1:15">
      <c r="A6" t="s">
        <v>408</v>
      </c>
      <c r="B6" t="s">
        <v>15</v>
      </c>
      <c r="C6" s="1">
        <v>43817</v>
      </c>
      <c r="D6" t="s">
        <v>16</v>
      </c>
      <c r="E6" s="2">
        <v>10000</v>
      </c>
      <c r="F6" t="s">
        <v>17</v>
      </c>
      <c r="G6" t="s">
        <v>409</v>
      </c>
      <c r="H6" t="s">
        <v>410</v>
      </c>
      <c r="I6" t="s">
        <v>19</v>
      </c>
      <c r="J6" t="s">
        <v>411</v>
      </c>
      <c r="K6" t="s">
        <v>51</v>
      </c>
      <c r="L6">
        <v>2170</v>
      </c>
      <c r="M6" t="s">
        <v>25</v>
      </c>
      <c r="N6" t="s">
        <v>52</v>
      </c>
      <c r="O6" t="s">
        <v>21</v>
      </c>
    </row>
    <row r="7" spans="1:15">
      <c r="A7" t="s">
        <v>329</v>
      </c>
      <c r="B7" t="s">
        <v>74</v>
      </c>
      <c r="C7" s="1">
        <v>43634</v>
      </c>
      <c r="D7" t="s">
        <v>32</v>
      </c>
      <c r="E7" s="2">
        <v>2950</v>
      </c>
      <c r="F7" t="s">
        <v>79</v>
      </c>
      <c r="G7" t="s">
        <v>77</v>
      </c>
      <c r="H7" t="s">
        <v>80</v>
      </c>
      <c r="I7" t="s">
        <v>22</v>
      </c>
      <c r="J7" t="s">
        <v>330</v>
      </c>
      <c r="K7" t="s">
        <v>331</v>
      </c>
      <c r="L7">
        <v>2541</v>
      </c>
      <c r="M7" t="s">
        <v>25</v>
      </c>
      <c r="N7" t="s">
        <v>41</v>
      </c>
      <c r="O7" t="s">
        <v>21</v>
      </c>
    </row>
    <row r="8" spans="1:15">
      <c r="A8" t="s">
        <v>280</v>
      </c>
      <c r="B8" t="s">
        <v>15</v>
      </c>
      <c r="C8" s="1">
        <v>43468</v>
      </c>
      <c r="D8" t="s">
        <v>16</v>
      </c>
      <c r="E8" s="2">
        <v>13500</v>
      </c>
      <c r="F8" t="s">
        <v>17</v>
      </c>
      <c r="G8" t="s">
        <v>100</v>
      </c>
      <c r="H8" t="s">
        <v>281</v>
      </c>
      <c r="I8" t="s">
        <v>19</v>
      </c>
      <c r="J8" t="s">
        <v>142</v>
      </c>
      <c r="K8" t="s">
        <v>143</v>
      </c>
      <c r="L8">
        <v>5165</v>
      </c>
      <c r="M8" t="s">
        <v>24</v>
      </c>
      <c r="N8" t="s">
        <v>48</v>
      </c>
      <c r="O8" t="s">
        <v>21</v>
      </c>
    </row>
    <row r="9" spans="1:15">
      <c r="A9" t="s">
        <v>340</v>
      </c>
      <c r="B9" t="s">
        <v>74</v>
      </c>
      <c r="C9" s="1">
        <v>43630</v>
      </c>
      <c r="D9" t="s">
        <v>32</v>
      </c>
      <c r="E9" s="2">
        <v>4100</v>
      </c>
      <c r="F9" t="s">
        <v>79</v>
      </c>
      <c r="G9" t="s">
        <v>77</v>
      </c>
      <c r="H9" t="s">
        <v>80</v>
      </c>
      <c r="I9" t="s">
        <v>22</v>
      </c>
      <c r="J9" t="s">
        <v>341</v>
      </c>
      <c r="K9" t="s">
        <v>342</v>
      </c>
      <c r="L9">
        <v>5016</v>
      </c>
      <c r="M9" t="s">
        <v>24</v>
      </c>
      <c r="N9" t="s">
        <v>48</v>
      </c>
      <c r="O9" t="s">
        <v>21</v>
      </c>
    </row>
    <row r="10" spans="1:15">
      <c r="A10" t="s">
        <v>199</v>
      </c>
      <c r="B10" t="s">
        <v>15</v>
      </c>
      <c r="C10" s="1">
        <v>43796</v>
      </c>
      <c r="D10" t="s">
        <v>16</v>
      </c>
      <c r="E10" s="2">
        <v>5000</v>
      </c>
      <c r="F10" t="s">
        <v>17</v>
      </c>
      <c r="G10" t="s">
        <v>200</v>
      </c>
      <c r="H10" t="s">
        <v>201</v>
      </c>
      <c r="I10" t="s">
        <v>19</v>
      </c>
      <c r="J10" t="s">
        <v>202</v>
      </c>
      <c r="K10" t="s">
        <v>203</v>
      </c>
      <c r="L10">
        <v>2284</v>
      </c>
      <c r="M10" t="s">
        <v>25</v>
      </c>
      <c r="N10" t="s">
        <v>204</v>
      </c>
      <c r="O10" t="s">
        <v>21</v>
      </c>
    </row>
    <row r="11" spans="1:15">
      <c r="A11" t="s">
        <v>406</v>
      </c>
      <c r="B11" t="s">
        <v>74</v>
      </c>
      <c r="C11" s="1">
        <v>43633</v>
      </c>
      <c r="D11" t="s">
        <v>32</v>
      </c>
      <c r="E11" s="2">
        <v>4925</v>
      </c>
      <c r="F11" t="s">
        <v>79</v>
      </c>
      <c r="G11" t="s">
        <v>77</v>
      </c>
      <c r="H11" t="s">
        <v>80</v>
      </c>
      <c r="I11" t="s">
        <v>22</v>
      </c>
      <c r="J11" t="s">
        <v>407</v>
      </c>
      <c r="K11" t="s">
        <v>107</v>
      </c>
      <c r="L11">
        <v>2259</v>
      </c>
      <c r="M11" t="s">
        <v>25</v>
      </c>
      <c r="N11" t="s">
        <v>109</v>
      </c>
      <c r="O11" t="s">
        <v>21</v>
      </c>
    </row>
    <row r="12" spans="1:15">
      <c r="A12" t="s">
        <v>244</v>
      </c>
      <c r="B12" t="s">
        <v>74</v>
      </c>
      <c r="C12" s="1">
        <v>43634</v>
      </c>
      <c r="D12" t="s">
        <v>32</v>
      </c>
      <c r="E12" s="2">
        <v>4080</v>
      </c>
      <c r="F12" t="s">
        <v>79</v>
      </c>
      <c r="G12" t="s">
        <v>77</v>
      </c>
      <c r="H12" t="s">
        <v>80</v>
      </c>
      <c r="I12" t="s">
        <v>22</v>
      </c>
      <c r="J12" t="s">
        <v>245</v>
      </c>
      <c r="K12" t="s">
        <v>246</v>
      </c>
      <c r="L12">
        <v>3156</v>
      </c>
      <c r="M12" t="s">
        <v>20</v>
      </c>
      <c r="N12" t="s">
        <v>40</v>
      </c>
      <c r="O12" t="s">
        <v>103</v>
      </c>
    </row>
    <row r="13" spans="1:15">
      <c r="A13" t="s">
        <v>387</v>
      </c>
      <c r="B13" t="s">
        <v>74</v>
      </c>
      <c r="C13" s="1">
        <v>43630</v>
      </c>
      <c r="D13" t="s">
        <v>32</v>
      </c>
      <c r="E13" s="2">
        <v>3925</v>
      </c>
      <c r="F13" t="s">
        <v>79</v>
      </c>
      <c r="G13" t="s">
        <v>77</v>
      </c>
      <c r="H13" t="s">
        <v>80</v>
      </c>
      <c r="I13" t="s">
        <v>22</v>
      </c>
      <c r="J13" t="s">
        <v>388</v>
      </c>
      <c r="K13" t="s">
        <v>389</v>
      </c>
      <c r="L13">
        <v>2228</v>
      </c>
      <c r="M13" t="s">
        <v>25</v>
      </c>
      <c r="N13" t="s">
        <v>172</v>
      </c>
      <c r="O13" t="s">
        <v>103</v>
      </c>
    </row>
    <row r="14" spans="1:15">
      <c r="A14" t="s">
        <v>282</v>
      </c>
      <c r="B14" t="s">
        <v>74</v>
      </c>
      <c r="C14" s="1">
        <v>43637</v>
      </c>
      <c r="D14" t="s">
        <v>32</v>
      </c>
      <c r="E14" s="2">
        <v>5000</v>
      </c>
      <c r="F14" t="s">
        <v>79</v>
      </c>
      <c r="G14" t="s">
        <v>77</v>
      </c>
      <c r="H14" t="s">
        <v>80</v>
      </c>
      <c r="I14" t="s">
        <v>22</v>
      </c>
      <c r="J14" t="s">
        <v>283</v>
      </c>
      <c r="K14" t="s">
        <v>284</v>
      </c>
      <c r="L14">
        <v>6726</v>
      </c>
      <c r="M14" t="s">
        <v>23</v>
      </c>
      <c r="N14" t="s">
        <v>95</v>
      </c>
      <c r="O14" t="s">
        <v>103</v>
      </c>
    </row>
    <row r="15" spans="1:15">
      <c r="A15" t="s">
        <v>313</v>
      </c>
      <c r="B15" t="s">
        <v>15</v>
      </c>
      <c r="C15" s="1">
        <v>43796</v>
      </c>
      <c r="D15" t="s">
        <v>16</v>
      </c>
      <c r="E15" s="2">
        <v>11000</v>
      </c>
      <c r="F15" t="s">
        <v>17</v>
      </c>
      <c r="G15" t="s">
        <v>314</v>
      </c>
      <c r="H15" t="s">
        <v>315</v>
      </c>
      <c r="I15" t="s">
        <v>19</v>
      </c>
      <c r="J15" t="s">
        <v>316</v>
      </c>
      <c r="K15" t="s">
        <v>317</v>
      </c>
      <c r="L15">
        <v>3191</v>
      </c>
      <c r="M15" t="s">
        <v>20</v>
      </c>
      <c r="N15" t="s">
        <v>44</v>
      </c>
      <c r="O15" t="s">
        <v>103</v>
      </c>
    </row>
    <row r="16" spans="1:15">
      <c r="A16" t="s">
        <v>159</v>
      </c>
      <c r="B16" t="s">
        <v>15</v>
      </c>
      <c r="C16" s="1">
        <v>43516</v>
      </c>
      <c r="D16" t="s">
        <v>16</v>
      </c>
      <c r="E16" s="2">
        <v>10000</v>
      </c>
      <c r="F16" t="s">
        <v>17</v>
      </c>
      <c r="G16" t="s">
        <v>160</v>
      </c>
      <c r="H16" t="s">
        <v>161</v>
      </c>
      <c r="I16" t="s">
        <v>19</v>
      </c>
      <c r="J16" t="s">
        <v>162</v>
      </c>
      <c r="K16" t="s">
        <v>163</v>
      </c>
      <c r="L16">
        <v>2111</v>
      </c>
      <c r="M16" t="s">
        <v>25</v>
      </c>
      <c r="N16" t="s">
        <v>65</v>
      </c>
      <c r="O16" t="s">
        <v>103</v>
      </c>
    </row>
    <row r="17" spans="1:15">
      <c r="A17" t="s">
        <v>205</v>
      </c>
      <c r="B17" s="2" t="s">
        <v>15</v>
      </c>
      <c r="C17" s="1">
        <v>43817</v>
      </c>
      <c r="D17" t="s">
        <v>16</v>
      </c>
      <c r="E17" s="2">
        <v>14300</v>
      </c>
      <c r="F17" t="s">
        <v>17</v>
      </c>
      <c r="G17" t="s">
        <v>206</v>
      </c>
      <c r="H17" t="s">
        <v>207</v>
      </c>
      <c r="I17" t="s">
        <v>19</v>
      </c>
      <c r="J17" t="s">
        <v>208</v>
      </c>
      <c r="K17" t="s">
        <v>209</v>
      </c>
      <c r="L17">
        <v>2110</v>
      </c>
      <c r="M17" t="s">
        <v>25</v>
      </c>
      <c r="N17" t="s">
        <v>65</v>
      </c>
      <c r="O17" t="s">
        <v>103</v>
      </c>
    </row>
    <row r="18" spans="1:15">
      <c r="A18" t="s">
        <v>413</v>
      </c>
      <c r="B18" t="s">
        <v>15</v>
      </c>
      <c r="C18" s="1">
        <v>43468</v>
      </c>
      <c r="D18" t="s">
        <v>16</v>
      </c>
      <c r="E18" s="2">
        <v>20000</v>
      </c>
      <c r="F18" t="s">
        <v>17</v>
      </c>
      <c r="G18" t="s">
        <v>61</v>
      </c>
      <c r="H18" t="s">
        <v>414</v>
      </c>
      <c r="I18" t="s">
        <v>19</v>
      </c>
      <c r="J18" t="s">
        <v>415</v>
      </c>
      <c r="K18" t="s">
        <v>416</v>
      </c>
      <c r="L18">
        <v>2066</v>
      </c>
      <c r="M18" t="s">
        <v>25</v>
      </c>
      <c r="N18" t="s">
        <v>65</v>
      </c>
      <c r="O18" t="s">
        <v>103</v>
      </c>
    </row>
    <row r="19" spans="1:15">
      <c r="A19" t="s">
        <v>148</v>
      </c>
      <c r="B19" t="s">
        <v>15</v>
      </c>
      <c r="C19" s="1">
        <v>43467</v>
      </c>
      <c r="D19" t="s">
        <v>16</v>
      </c>
      <c r="E19" s="2">
        <v>2500</v>
      </c>
      <c r="F19" t="s">
        <v>17</v>
      </c>
      <c r="G19" t="s">
        <v>149</v>
      </c>
      <c r="H19" t="s">
        <v>150</v>
      </c>
      <c r="I19" t="s">
        <v>19</v>
      </c>
      <c r="J19" t="s">
        <v>151</v>
      </c>
      <c r="K19" t="s">
        <v>152</v>
      </c>
      <c r="L19">
        <v>6037</v>
      </c>
      <c r="M19" t="s">
        <v>23</v>
      </c>
      <c r="N19" t="s">
        <v>153</v>
      </c>
      <c r="O19" t="s">
        <v>103</v>
      </c>
    </row>
    <row r="20" spans="1:15">
      <c r="A20" t="s">
        <v>304</v>
      </c>
      <c r="B20" t="s">
        <v>15</v>
      </c>
      <c r="C20" s="1">
        <v>43808</v>
      </c>
      <c r="D20" t="s">
        <v>16</v>
      </c>
      <c r="E20" s="2">
        <v>385000</v>
      </c>
      <c r="F20" t="s">
        <v>28</v>
      </c>
      <c r="G20" t="s">
        <v>305</v>
      </c>
      <c r="H20" t="s">
        <v>306</v>
      </c>
      <c r="I20" t="s">
        <v>29</v>
      </c>
      <c r="J20" t="s">
        <v>307</v>
      </c>
      <c r="K20" t="s">
        <v>308</v>
      </c>
      <c r="L20">
        <v>2127</v>
      </c>
      <c r="M20" t="s">
        <v>25</v>
      </c>
      <c r="N20" t="s">
        <v>98</v>
      </c>
      <c r="O20" t="s">
        <v>103</v>
      </c>
    </row>
    <row r="21" spans="1:15">
      <c r="A21" t="s">
        <v>294</v>
      </c>
      <c r="B21" t="s">
        <v>74</v>
      </c>
      <c r="C21" s="1">
        <v>43633</v>
      </c>
      <c r="D21" t="s">
        <v>32</v>
      </c>
      <c r="E21" s="2">
        <v>5000</v>
      </c>
      <c r="F21" t="s">
        <v>79</v>
      </c>
      <c r="G21" t="s">
        <v>77</v>
      </c>
      <c r="H21" t="s">
        <v>80</v>
      </c>
      <c r="I21" t="s">
        <v>22</v>
      </c>
      <c r="J21" t="s">
        <v>295</v>
      </c>
      <c r="K21" t="s">
        <v>296</v>
      </c>
      <c r="L21">
        <v>2250</v>
      </c>
      <c r="M21" t="s">
        <v>25</v>
      </c>
      <c r="N21" t="s">
        <v>68</v>
      </c>
      <c r="O21" t="s">
        <v>103</v>
      </c>
    </row>
    <row r="22" spans="1:15">
      <c r="A22" t="s">
        <v>195</v>
      </c>
      <c r="B22" t="s">
        <v>15</v>
      </c>
      <c r="C22" s="1">
        <v>43819</v>
      </c>
      <c r="D22" t="s">
        <v>16</v>
      </c>
      <c r="E22" s="2">
        <v>11000</v>
      </c>
      <c r="F22" t="s">
        <v>17</v>
      </c>
      <c r="G22" t="s">
        <v>196</v>
      </c>
      <c r="H22" t="s">
        <v>197</v>
      </c>
      <c r="I22" t="s">
        <v>19</v>
      </c>
      <c r="J22" t="s">
        <v>187</v>
      </c>
      <c r="K22" t="s">
        <v>198</v>
      </c>
      <c r="L22">
        <v>2028</v>
      </c>
      <c r="M22" t="s">
        <v>25</v>
      </c>
      <c r="N22" t="s">
        <v>189</v>
      </c>
      <c r="O22" t="s">
        <v>103</v>
      </c>
    </row>
    <row r="23" spans="1:15">
      <c r="A23" t="s">
        <v>309</v>
      </c>
      <c r="B23" t="s">
        <v>15</v>
      </c>
      <c r="C23" s="1">
        <v>43516</v>
      </c>
      <c r="D23" t="s">
        <v>16</v>
      </c>
      <c r="E23" s="2">
        <v>12650</v>
      </c>
      <c r="F23" t="s">
        <v>17</v>
      </c>
      <c r="G23" t="s">
        <v>310</v>
      </c>
      <c r="H23" t="s">
        <v>311</v>
      </c>
      <c r="I23" t="s">
        <v>19</v>
      </c>
      <c r="J23" t="s">
        <v>312</v>
      </c>
      <c r="K23" t="s">
        <v>241</v>
      </c>
      <c r="L23">
        <v>2027</v>
      </c>
      <c r="M23" t="s">
        <v>25</v>
      </c>
      <c r="N23" t="s">
        <v>189</v>
      </c>
      <c r="O23" t="s">
        <v>103</v>
      </c>
    </row>
    <row r="24" spans="1:15">
      <c r="A24" t="s">
        <v>390</v>
      </c>
      <c r="B24" t="s">
        <v>15</v>
      </c>
      <c r="C24" s="1">
        <v>43517</v>
      </c>
      <c r="D24" t="s">
        <v>16</v>
      </c>
      <c r="E24" s="2">
        <v>9750</v>
      </c>
      <c r="F24" t="s">
        <v>17</v>
      </c>
      <c r="G24" t="s">
        <v>391</v>
      </c>
      <c r="H24" t="s">
        <v>392</v>
      </c>
      <c r="I24" t="s">
        <v>19</v>
      </c>
      <c r="J24" t="s">
        <v>393</v>
      </c>
      <c r="K24" t="s">
        <v>394</v>
      </c>
      <c r="L24">
        <v>2030</v>
      </c>
      <c r="M24" t="s">
        <v>25</v>
      </c>
      <c r="N24" t="s">
        <v>189</v>
      </c>
      <c r="O24" t="s">
        <v>103</v>
      </c>
    </row>
    <row r="25" spans="1:15">
      <c r="A25" t="s">
        <v>318</v>
      </c>
      <c r="B25" t="s">
        <v>15</v>
      </c>
      <c r="C25" s="1">
        <v>43545</v>
      </c>
      <c r="D25" t="s">
        <v>69</v>
      </c>
      <c r="E25" s="2">
        <v>80619</v>
      </c>
      <c r="F25" t="s">
        <v>70</v>
      </c>
      <c r="G25" t="s">
        <v>319</v>
      </c>
      <c r="H25" t="s">
        <v>71</v>
      </c>
      <c r="I25" t="s">
        <v>29</v>
      </c>
      <c r="J25" t="s">
        <v>320</v>
      </c>
      <c r="K25" t="s">
        <v>321</v>
      </c>
      <c r="L25">
        <v>2380</v>
      </c>
      <c r="M25" t="s">
        <v>25</v>
      </c>
      <c r="N25" t="s">
        <v>72</v>
      </c>
      <c r="O25" t="s">
        <v>30</v>
      </c>
    </row>
    <row r="26" spans="1:15">
      <c r="C26" s="1"/>
      <c r="E26" s="2"/>
    </row>
    <row r="27" spans="1:15">
      <c r="B27" s="2"/>
      <c r="C27" s="1"/>
      <c r="D27" t="s">
        <v>102</v>
      </c>
      <c r="E27" s="2">
        <f>SUM(E2:E26)</f>
        <v>653199</v>
      </c>
    </row>
    <row r="28" spans="1:15">
      <c r="C28" s="1"/>
      <c r="E28" s="2"/>
    </row>
    <row r="29" spans="1:15">
      <c r="C29" s="1" t="s">
        <v>90</v>
      </c>
      <c r="E29" s="2">
        <f>E2</f>
        <v>22000</v>
      </c>
    </row>
    <row r="30" spans="1:15">
      <c r="C30" s="1" t="s">
        <v>21</v>
      </c>
      <c r="E30" s="2">
        <f>E3+E4+E5+E6+E7+E8+E9+E10+E11</f>
        <v>56375</v>
      </c>
    </row>
    <row r="31" spans="1:15">
      <c r="C31" s="1" t="s">
        <v>103</v>
      </c>
      <c r="E31" s="2">
        <f>E12+E13+E14+E15+E16+E17+E18+E19+E20+E21+E22+E23+E24</f>
        <v>494205</v>
      </c>
    </row>
    <row r="32" spans="1:15">
      <c r="C32" s="1" t="s">
        <v>39</v>
      </c>
    </row>
    <row r="33" spans="2:5">
      <c r="C33" s="1" t="s">
        <v>30</v>
      </c>
      <c r="E33" s="2">
        <f>E25</f>
        <v>80619</v>
      </c>
    </row>
    <row r="34" spans="2:5">
      <c r="B34" s="2"/>
      <c r="C34" s="1"/>
      <c r="E34" s="2"/>
    </row>
    <row r="35" spans="2:5">
      <c r="C35" s="1"/>
      <c r="E35" s="2">
        <f>SUM(E29:E34)</f>
        <v>653199</v>
      </c>
    </row>
    <row r="36" spans="2:5">
      <c r="C36" s="1"/>
      <c r="E36" s="2"/>
    </row>
    <row r="37" spans="2:5">
      <c r="C37" s="1"/>
      <c r="E37" s="2"/>
    </row>
    <row r="38" spans="2:5">
      <c r="C38" s="1"/>
      <c r="E38" s="2"/>
    </row>
    <row r="39" spans="2:5">
      <c r="C39" s="1"/>
      <c r="E39" s="2"/>
    </row>
    <row r="40" spans="2:5">
      <c r="C40" s="1"/>
      <c r="E40" s="2"/>
    </row>
    <row r="41" spans="2:5">
      <c r="C41" s="1"/>
      <c r="E41" s="2"/>
    </row>
    <row r="43" spans="2:5">
      <c r="B43" s="2"/>
      <c r="C43" s="1"/>
      <c r="E43" s="2"/>
    </row>
    <row r="44" spans="2:5">
      <c r="C44" s="1"/>
      <c r="E44" s="2"/>
    </row>
    <row r="45" spans="2:5">
      <c r="C45" s="1"/>
      <c r="E45" s="2"/>
    </row>
    <row r="46" spans="2:5">
      <c r="C46" s="1"/>
      <c r="E46" s="2"/>
    </row>
    <row r="47" spans="2:5">
      <c r="C47" s="1"/>
      <c r="E47" s="2"/>
    </row>
    <row r="48" spans="2:5">
      <c r="B48" s="2"/>
      <c r="C48" s="1"/>
      <c r="E48" s="2"/>
    </row>
    <row r="49" spans="3:5">
      <c r="C49" s="1"/>
      <c r="E49" s="2"/>
    </row>
    <row r="50" spans="3:5">
      <c r="C50" s="1"/>
      <c r="E50" s="2"/>
    </row>
    <row r="51" spans="3:5">
      <c r="C51" s="1"/>
      <c r="E51" s="2"/>
    </row>
    <row r="52" spans="3:5">
      <c r="C52" s="1"/>
      <c r="E52" s="2"/>
    </row>
    <row r="53" spans="3:5">
      <c r="C53" s="1"/>
      <c r="E53" s="2"/>
    </row>
    <row r="54" spans="3:5">
      <c r="C54" s="1"/>
      <c r="E54" s="2"/>
    </row>
    <row r="55" spans="3:5">
      <c r="C55" s="1"/>
      <c r="E55" s="2"/>
    </row>
    <row r="56" spans="3:5">
      <c r="C56" s="1"/>
      <c r="E56" s="2"/>
    </row>
    <row r="57" spans="3:5">
      <c r="C57" s="1"/>
      <c r="E57" s="2"/>
    </row>
    <row r="58" spans="3:5">
      <c r="C58" s="1"/>
      <c r="E58" s="2"/>
    </row>
    <row r="59" spans="3:5">
      <c r="C59" s="1"/>
      <c r="E59" s="2"/>
    </row>
    <row r="60" spans="3:5">
      <c r="C60" s="1"/>
      <c r="E60" s="2"/>
    </row>
    <row r="61" spans="3:5">
      <c r="C61" s="1"/>
      <c r="E61" s="2"/>
    </row>
    <row r="62" spans="3:5">
      <c r="C62" s="1"/>
      <c r="E62" s="2"/>
    </row>
    <row r="63" spans="3:5">
      <c r="C63" s="1"/>
      <c r="E63" s="2"/>
    </row>
    <row r="64" spans="3:5">
      <c r="C64" s="1"/>
      <c r="E64" s="2"/>
    </row>
    <row r="65" spans="2:5">
      <c r="C65" s="1"/>
      <c r="E65" s="2"/>
    </row>
    <row r="66" spans="2:5">
      <c r="C66" s="1"/>
      <c r="E66" s="2"/>
    </row>
    <row r="67" spans="2:5">
      <c r="C67" s="1"/>
      <c r="E67" s="2"/>
    </row>
    <row r="68" spans="2:5">
      <c r="C68" s="1"/>
      <c r="E68" s="2"/>
    </row>
    <row r="69" spans="2:5">
      <c r="C69" s="1"/>
      <c r="E69" s="2"/>
    </row>
    <row r="70" spans="2:5">
      <c r="C70" s="1"/>
      <c r="E70" s="2"/>
    </row>
    <row r="71" spans="2:5">
      <c r="C71" s="1"/>
      <c r="E71" s="2"/>
    </row>
    <row r="72" spans="2:5">
      <c r="C72" s="1"/>
      <c r="E72" s="2"/>
    </row>
    <row r="73" spans="2:5">
      <c r="C73" s="1"/>
      <c r="E73" s="2"/>
    </row>
    <row r="74" spans="2:5">
      <c r="C74" s="1"/>
      <c r="E74" s="2"/>
    </row>
    <row r="75" spans="2:5">
      <c r="C75" s="1"/>
      <c r="E75" s="2"/>
    </row>
    <row r="76" spans="2:5">
      <c r="C76" s="1"/>
      <c r="E76" s="2"/>
    </row>
    <row r="77" spans="2:5">
      <c r="C77" s="1"/>
      <c r="E77" s="2"/>
    </row>
    <row r="78" spans="2:5">
      <c r="C78" s="1"/>
      <c r="E78" s="2"/>
    </row>
    <row r="79" spans="2:5">
      <c r="B79" s="2"/>
      <c r="C79" s="1"/>
      <c r="E79" s="2"/>
    </row>
    <row r="80" spans="2:5">
      <c r="C80" s="1"/>
      <c r="E80" s="2"/>
    </row>
    <row r="81" spans="3:5">
      <c r="C81" s="1"/>
      <c r="E81" s="2"/>
    </row>
    <row r="82" spans="3:5">
      <c r="C82" s="1"/>
      <c r="E82" s="2"/>
    </row>
    <row r="83" spans="3:5">
      <c r="C83" s="1"/>
      <c r="E83" s="2"/>
    </row>
    <row r="84" spans="3:5">
      <c r="C84" s="1"/>
      <c r="E84" s="2"/>
    </row>
    <row r="85" spans="3:5">
      <c r="C85" s="1"/>
      <c r="E85" s="2"/>
    </row>
    <row r="86" spans="3:5">
      <c r="C86" s="1"/>
      <c r="E86" s="2"/>
    </row>
    <row r="87" spans="3:5">
      <c r="C87" s="1"/>
      <c r="E87" s="2"/>
    </row>
    <row r="88" spans="3:5">
      <c r="C88" s="1"/>
      <c r="E88" s="2"/>
    </row>
    <row r="90" spans="3:5">
      <c r="C90" s="1"/>
      <c r="E90" s="2"/>
    </row>
    <row r="91" spans="3:5">
      <c r="C91" s="1"/>
      <c r="E91" s="2"/>
    </row>
    <row r="92" spans="3:5">
      <c r="C92" s="1"/>
      <c r="E92" s="2"/>
    </row>
    <row r="93" spans="3:5">
      <c r="C93" s="1"/>
      <c r="E93" s="2"/>
    </row>
    <row r="94" spans="3:5">
      <c r="C94" s="1"/>
      <c r="E94" s="2"/>
    </row>
    <row r="95" spans="3:5">
      <c r="C95" s="1"/>
      <c r="E95" s="2"/>
    </row>
    <row r="96" spans="3:5">
      <c r="C96" s="1"/>
      <c r="E96" s="2"/>
    </row>
    <row r="97" spans="2:5">
      <c r="C97" s="1"/>
      <c r="E97" s="2"/>
    </row>
    <row r="98" spans="2:5">
      <c r="C98" s="1"/>
      <c r="E98" s="2"/>
    </row>
    <row r="99" spans="2:5">
      <c r="C99" s="1"/>
      <c r="E99" s="2"/>
    </row>
    <row r="100" spans="2:5">
      <c r="C100" s="1"/>
      <c r="E100" s="2"/>
    </row>
    <row r="101" spans="2:5">
      <c r="C101" s="1"/>
      <c r="E101" s="2"/>
    </row>
    <row r="102" spans="2:5">
      <c r="C102" s="1"/>
      <c r="E102" s="2"/>
    </row>
    <row r="103" spans="2:5">
      <c r="C103" s="1"/>
      <c r="E103" s="2"/>
    </row>
    <row r="104" spans="2:5">
      <c r="C104" s="1"/>
      <c r="E104" s="2"/>
    </row>
    <row r="105" spans="2:5">
      <c r="C105" s="1"/>
      <c r="E105" s="2"/>
    </row>
    <row r="106" spans="2:5">
      <c r="B106" s="2"/>
      <c r="C106" s="1"/>
      <c r="E106" s="2"/>
    </row>
    <row r="107" spans="2:5">
      <c r="C107" s="1"/>
      <c r="E107" s="2"/>
    </row>
    <row r="108" spans="2:5">
      <c r="C108" s="1"/>
      <c r="E108" s="2"/>
    </row>
    <row r="109" spans="2:5">
      <c r="C109" s="1"/>
      <c r="E109" s="2"/>
    </row>
    <row r="110" spans="2:5">
      <c r="C110" s="1"/>
      <c r="E110" s="2"/>
    </row>
    <row r="111" spans="2:5">
      <c r="C111" s="1"/>
      <c r="E111" s="2"/>
    </row>
    <row r="112" spans="2:5">
      <c r="C112" s="1"/>
      <c r="E112" s="2"/>
    </row>
    <row r="113" spans="3:5">
      <c r="C113" s="1"/>
      <c r="E113" s="2"/>
    </row>
    <row r="114" spans="3:5">
      <c r="C114" s="1"/>
      <c r="E114" s="2"/>
    </row>
    <row r="115" spans="3:5">
      <c r="C115" s="1"/>
      <c r="E115" s="2"/>
    </row>
    <row r="116" spans="3:5">
      <c r="C116" s="1"/>
      <c r="E116" s="2"/>
    </row>
    <row r="118" spans="3:5">
      <c r="E118" s="2"/>
    </row>
    <row r="120" spans="3:5">
      <c r="E120" s="2"/>
    </row>
    <row r="121" spans="3:5">
      <c r="E121" s="2"/>
    </row>
    <row r="122" spans="3:5">
      <c r="E122" s="2"/>
    </row>
    <row r="123" spans="3:5">
      <c r="E123" s="2"/>
    </row>
    <row r="124" spans="3:5">
      <c r="E124" s="2"/>
    </row>
    <row r="125" spans="3:5">
      <c r="E125" s="2"/>
    </row>
    <row r="126" spans="3:5">
      <c r="E126" s="2"/>
    </row>
    <row r="127" spans="3:5">
      <c r="E127" s="2"/>
    </row>
    <row r="130" spans="5:5">
      <c r="E130" s="2"/>
    </row>
    <row r="131" spans="5:5">
      <c r="E131" s="2"/>
    </row>
    <row r="132" spans="5:5">
      <c r="E132" s="2"/>
    </row>
  </sheetData>
  <sortState ref="A2:O25">
    <sortCondition ref="O2:O25"/>
    <sortCondition ref="N2:N25"/>
  </sortState>
  <phoneticPr fontId="1" type="noConversion"/>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dimension ref="A1:O57"/>
  <sheetViews>
    <sheetView workbookViewId="0">
      <selection activeCell="E15" sqref="E15"/>
    </sheetView>
  </sheetViews>
  <sheetFormatPr defaultRowHeight="15"/>
  <cols>
    <col min="2" max="2" width="14.85546875" customWidth="1"/>
    <col min="3" max="3" width="11.85546875" customWidth="1"/>
    <col min="4" max="4" width="10.28515625" customWidth="1"/>
    <col min="5" max="5" width="14" customWidth="1"/>
  </cols>
  <sheetData>
    <row r="1" spans="1:15">
      <c r="A1" t="s">
        <v>0</v>
      </c>
      <c r="B1" t="s">
        <v>1</v>
      </c>
      <c r="C1" t="s">
        <v>2</v>
      </c>
      <c r="D1" t="s">
        <v>3</v>
      </c>
      <c r="E1" t="s">
        <v>4</v>
      </c>
      <c r="F1" t="s">
        <v>5</v>
      </c>
      <c r="G1" t="s">
        <v>18</v>
      </c>
      <c r="H1" t="s">
        <v>6</v>
      </c>
      <c r="I1" t="s">
        <v>7</v>
      </c>
      <c r="J1" t="s">
        <v>8</v>
      </c>
      <c r="K1" t="s">
        <v>9</v>
      </c>
      <c r="L1" t="s">
        <v>10</v>
      </c>
      <c r="M1" t="s">
        <v>11</v>
      </c>
      <c r="N1" t="s">
        <v>12</v>
      </c>
      <c r="O1" t="s">
        <v>13</v>
      </c>
    </row>
    <row r="2" spans="1:15">
      <c r="A2" t="s">
        <v>224</v>
      </c>
      <c r="B2" t="s">
        <v>15</v>
      </c>
      <c r="C2" s="1">
        <v>43858</v>
      </c>
      <c r="D2" t="s">
        <v>16</v>
      </c>
      <c r="E2" s="2">
        <v>5335</v>
      </c>
      <c r="F2" t="s">
        <v>17</v>
      </c>
      <c r="G2" t="s">
        <v>225</v>
      </c>
      <c r="H2" t="s">
        <v>226</v>
      </c>
      <c r="I2" t="s">
        <v>19</v>
      </c>
      <c r="J2" t="s">
        <v>227</v>
      </c>
      <c r="K2" t="s">
        <v>228</v>
      </c>
      <c r="L2">
        <v>3223</v>
      </c>
      <c r="M2" t="s">
        <v>20</v>
      </c>
      <c r="N2" t="s">
        <v>91</v>
      </c>
      <c r="O2" t="s">
        <v>21</v>
      </c>
    </row>
    <row r="3" spans="1:15">
      <c r="A3" t="s">
        <v>261</v>
      </c>
      <c r="B3" t="s">
        <v>36</v>
      </c>
      <c r="C3" s="1">
        <v>44077</v>
      </c>
      <c r="D3" t="s">
        <v>53</v>
      </c>
      <c r="E3" s="2">
        <v>11744</v>
      </c>
      <c r="F3" t="s">
        <v>54</v>
      </c>
      <c r="G3" t="s">
        <v>262</v>
      </c>
      <c r="H3" t="s">
        <v>55</v>
      </c>
      <c r="I3" t="s">
        <v>35</v>
      </c>
      <c r="J3" t="s">
        <v>263</v>
      </c>
      <c r="K3" t="s">
        <v>264</v>
      </c>
      <c r="L3">
        <v>3223</v>
      </c>
      <c r="M3" t="s">
        <v>20</v>
      </c>
      <c r="N3" t="s">
        <v>91</v>
      </c>
      <c r="O3" t="s">
        <v>21</v>
      </c>
    </row>
    <row r="4" spans="1:15">
      <c r="A4" t="s">
        <v>247</v>
      </c>
      <c r="B4" t="s">
        <v>74</v>
      </c>
      <c r="C4" s="1">
        <v>44007</v>
      </c>
      <c r="D4" t="s">
        <v>75</v>
      </c>
      <c r="E4" s="2">
        <v>5000</v>
      </c>
      <c r="F4" t="s">
        <v>82</v>
      </c>
      <c r="G4" t="s">
        <v>77</v>
      </c>
      <c r="H4" t="s">
        <v>80</v>
      </c>
      <c r="I4" t="s">
        <v>29</v>
      </c>
      <c r="J4" t="s">
        <v>248</v>
      </c>
      <c r="K4" t="s">
        <v>249</v>
      </c>
      <c r="L4">
        <v>5165</v>
      </c>
      <c r="M4" t="s">
        <v>24</v>
      </c>
      <c r="N4" t="s">
        <v>48</v>
      </c>
      <c r="O4" t="s">
        <v>21</v>
      </c>
    </row>
    <row r="5" spans="1:15">
      <c r="A5" t="s">
        <v>250</v>
      </c>
      <c r="B5" t="s">
        <v>15</v>
      </c>
      <c r="C5" s="1">
        <v>43833</v>
      </c>
      <c r="D5" t="s">
        <v>16</v>
      </c>
      <c r="E5" s="2">
        <v>9000</v>
      </c>
      <c r="F5" t="s">
        <v>17</v>
      </c>
      <c r="G5" t="s">
        <v>251</v>
      </c>
      <c r="H5" t="s">
        <v>252</v>
      </c>
      <c r="I5" t="s">
        <v>19</v>
      </c>
      <c r="J5" t="s">
        <v>253</v>
      </c>
      <c r="K5" t="s">
        <v>254</v>
      </c>
      <c r="L5">
        <v>3775</v>
      </c>
      <c r="M5" t="s">
        <v>20</v>
      </c>
      <c r="N5" t="s">
        <v>42</v>
      </c>
      <c r="O5" t="s">
        <v>21</v>
      </c>
    </row>
    <row r="6" spans="1:15">
      <c r="A6" t="s">
        <v>110</v>
      </c>
      <c r="B6" t="s">
        <v>15</v>
      </c>
      <c r="C6" s="1">
        <v>43858</v>
      </c>
      <c r="D6" t="s">
        <v>16</v>
      </c>
      <c r="E6" s="2">
        <v>13000</v>
      </c>
      <c r="F6" t="s">
        <v>17</v>
      </c>
      <c r="G6" t="s">
        <v>105</v>
      </c>
      <c r="H6" t="s">
        <v>111</v>
      </c>
      <c r="I6" t="s">
        <v>19</v>
      </c>
      <c r="J6" t="s">
        <v>112</v>
      </c>
      <c r="K6" t="s">
        <v>113</v>
      </c>
      <c r="L6">
        <v>2529</v>
      </c>
      <c r="M6" t="s">
        <v>25</v>
      </c>
      <c r="N6" t="s">
        <v>114</v>
      </c>
      <c r="O6" t="s">
        <v>21</v>
      </c>
    </row>
    <row r="7" spans="1:15">
      <c r="A7" t="s">
        <v>190</v>
      </c>
      <c r="B7" t="s">
        <v>15</v>
      </c>
      <c r="C7" s="1">
        <v>43833</v>
      </c>
      <c r="D7" t="s">
        <v>16</v>
      </c>
      <c r="E7" s="2">
        <v>8900</v>
      </c>
      <c r="F7" t="s">
        <v>17</v>
      </c>
      <c r="G7" t="s">
        <v>191</v>
      </c>
      <c r="H7" t="s">
        <v>192</v>
      </c>
      <c r="I7" t="s">
        <v>19</v>
      </c>
      <c r="J7" t="s">
        <v>193</v>
      </c>
      <c r="K7" t="s">
        <v>194</v>
      </c>
      <c r="L7">
        <v>2112</v>
      </c>
      <c r="M7" t="s">
        <v>25</v>
      </c>
      <c r="N7" t="s">
        <v>46</v>
      </c>
      <c r="O7" t="s">
        <v>103</v>
      </c>
    </row>
    <row r="8" spans="1:15">
      <c r="A8" t="s">
        <v>322</v>
      </c>
      <c r="B8" t="s">
        <v>74</v>
      </c>
      <c r="C8" s="1">
        <v>44126</v>
      </c>
      <c r="D8" t="s">
        <v>323</v>
      </c>
      <c r="E8" s="2">
        <v>162800</v>
      </c>
      <c r="F8" t="s">
        <v>324</v>
      </c>
      <c r="G8" t="s">
        <v>325</v>
      </c>
      <c r="H8" t="s">
        <v>326</v>
      </c>
      <c r="J8" t="s">
        <v>327</v>
      </c>
      <c r="K8" t="s">
        <v>328</v>
      </c>
      <c r="L8">
        <v>6330</v>
      </c>
      <c r="M8" t="s">
        <v>23</v>
      </c>
      <c r="N8" t="s">
        <v>81</v>
      </c>
      <c r="O8" t="s">
        <v>103</v>
      </c>
    </row>
    <row r="9" spans="1:15">
      <c r="A9" t="s">
        <v>332</v>
      </c>
      <c r="B9" t="s">
        <v>74</v>
      </c>
      <c r="C9" s="1">
        <v>44007</v>
      </c>
      <c r="D9" t="s">
        <v>75</v>
      </c>
      <c r="E9" s="2">
        <v>5000</v>
      </c>
      <c r="F9" t="s">
        <v>82</v>
      </c>
      <c r="G9" t="s">
        <v>77</v>
      </c>
      <c r="H9" t="s">
        <v>80</v>
      </c>
      <c r="I9" t="s">
        <v>29</v>
      </c>
      <c r="J9" t="s">
        <v>333</v>
      </c>
      <c r="K9" t="s">
        <v>188</v>
      </c>
      <c r="L9">
        <v>2028</v>
      </c>
      <c r="M9" t="s">
        <v>25</v>
      </c>
      <c r="N9" t="s">
        <v>189</v>
      </c>
      <c r="O9" t="s">
        <v>103</v>
      </c>
    </row>
    <row r="10" spans="1:15">
      <c r="C10" s="1"/>
      <c r="E10" s="2"/>
    </row>
    <row r="11" spans="1:15">
      <c r="C11" s="1"/>
      <c r="D11" t="s">
        <v>102</v>
      </c>
      <c r="E11" s="2">
        <f>SUM(E2:E10)</f>
        <v>220779</v>
      </c>
    </row>
    <row r="12" spans="1:15">
      <c r="C12" s="1"/>
      <c r="E12" s="2"/>
    </row>
    <row r="13" spans="1:15">
      <c r="C13" s="1" t="s">
        <v>21</v>
      </c>
      <c r="E13" s="2">
        <f>E2+E3+E4+E5+E6</f>
        <v>44079</v>
      </c>
    </row>
    <row r="14" spans="1:15">
      <c r="C14" s="1" t="s">
        <v>103</v>
      </c>
      <c r="E14" s="2">
        <f>E7+E8+E9</f>
        <v>176700</v>
      </c>
    </row>
    <row r="15" spans="1:15">
      <c r="C15" s="1"/>
      <c r="E15" s="2"/>
    </row>
    <row r="16" spans="1:15">
      <c r="C16" s="1"/>
      <c r="E16" s="2"/>
    </row>
    <row r="17" spans="3:5">
      <c r="C17" s="1"/>
      <c r="E17" s="2"/>
    </row>
    <row r="18" spans="3:5">
      <c r="C18" s="1"/>
      <c r="E18" s="2"/>
    </row>
    <row r="19" spans="3:5">
      <c r="C19" s="1"/>
      <c r="E19" s="2"/>
    </row>
    <row r="21" spans="3:5">
      <c r="C21" s="1"/>
      <c r="E21" s="2"/>
    </row>
    <row r="22" spans="3:5">
      <c r="C22" s="1"/>
      <c r="E22" s="2"/>
    </row>
    <row r="23" spans="3:5">
      <c r="C23" s="1"/>
      <c r="E23" s="2"/>
    </row>
    <row r="24" spans="3:5">
      <c r="C24" s="1"/>
      <c r="E24" s="2"/>
    </row>
    <row r="25" spans="3:5">
      <c r="C25" s="1"/>
      <c r="E25" s="2"/>
    </row>
    <row r="26" spans="3:5">
      <c r="C26" s="1"/>
      <c r="E26" s="2"/>
    </row>
    <row r="27" spans="3:5">
      <c r="C27" s="1"/>
      <c r="E27" s="2"/>
    </row>
    <row r="28" spans="3:5">
      <c r="C28" s="1"/>
      <c r="E28" s="2"/>
    </row>
    <row r="29" spans="3:5">
      <c r="C29" s="1"/>
      <c r="E29" s="2"/>
    </row>
    <row r="30" spans="3:5">
      <c r="C30" s="1"/>
      <c r="E30" s="2"/>
    </row>
    <row r="31" spans="3:5">
      <c r="C31" s="1"/>
      <c r="E31" s="2"/>
    </row>
    <row r="32" spans="3:5">
      <c r="C32" s="1"/>
      <c r="E32" s="2"/>
    </row>
    <row r="33" spans="2:5">
      <c r="C33" s="1"/>
      <c r="E33" s="2"/>
    </row>
    <row r="34" spans="2:5">
      <c r="C34" s="1"/>
      <c r="E34" s="2"/>
    </row>
    <row r="35" spans="2:5">
      <c r="C35" s="1"/>
      <c r="E35" s="2"/>
    </row>
    <row r="36" spans="2:5">
      <c r="C36" s="1"/>
      <c r="E36" s="2"/>
    </row>
    <row r="37" spans="2:5">
      <c r="C37" s="1"/>
      <c r="E37" s="2"/>
    </row>
    <row r="38" spans="2:5">
      <c r="C38" s="1"/>
      <c r="E38" s="2"/>
    </row>
    <row r="39" spans="2:5">
      <c r="C39" s="1"/>
      <c r="E39" s="2"/>
    </row>
    <row r="40" spans="2:5">
      <c r="C40" s="1"/>
      <c r="E40" s="2"/>
    </row>
    <row r="41" spans="2:5">
      <c r="C41" s="1"/>
      <c r="E41" s="2"/>
    </row>
    <row r="42" spans="2:5">
      <c r="C42" s="1"/>
      <c r="E42" s="2"/>
    </row>
    <row r="43" spans="2:5">
      <c r="E43" s="2"/>
    </row>
    <row r="44" spans="2:5">
      <c r="E44" s="2"/>
    </row>
    <row r="45" spans="2:5">
      <c r="B45" s="2"/>
    </row>
    <row r="46" spans="2:5">
      <c r="B46" s="2"/>
    </row>
    <row r="47" spans="2:5">
      <c r="B47" s="2"/>
      <c r="E47" s="2"/>
    </row>
    <row r="49" spans="5:5">
      <c r="E49" s="2"/>
    </row>
    <row r="50" spans="5:5">
      <c r="E50" s="2"/>
    </row>
    <row r="51" spans="5:5">
      <c r="E51" s="2"/>
    </row>
    <row r="52" spans="5:5">
      <c r="E52" s="2"/>
    </row>
    <row r="55" spans="5:5">
      <c r="E55" s="2"/>
    </row>
    <row r="56" spans="5:5">
      <c r="E56" s="2"/>
    </row>
    <row r="57" spans="5:5">
      <c r="E57" s="2"/>
    </row>
  </sheetData>
  <sortState ref="A2:O9">
    <sortCondition ref="O2:O9"/>
    <sortCondition ref="N2:N9"/>
  </sortState>
  <phoneticPr fontId="1"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O95"/>
  <sheetViews>
    <sheetView topLeftCell="A9" workbookViewId="0">
      <selection activeCell="G26" sqref="G26"/>
    </sheetView>
  </sheetViews>
  <sheetFormatPr defaultRowHeight="15"/>
  <cols>
    <col min="2" max="2" width="16.5703125" customWidth="1"/>
    <col min="3" max="3" width="11.5703125" customWidth="1"/>
    <col min="5" max="5" width="15.28515625" customWidth="1"/>
    <col min="6" max="7" width="12.28515625" customWidth="1"/>
  </cols>
  <sheetData>
    <row r="1" spans="1:15">
      <c r="A1" t="s">
        <v>0</v>
      </c>
      <c r="B1" t="s">
        <v>1</v>
      </c>
      <c r="C1" t="s">
        <v>2</v>
      </c>
      <c r="D1" t="s">
        <v>3</v>
      </c>
      <c r="E1" t="s">
        <v>4</v>
      </c>
      <c r="F1" t="s">
        <v>5</v>
      </c>
      <c r="G1" t="s">
        <v>18</v>
      </c>
      <c r="H1" t="s">
        <v>6</v>
      </c>
      <c r="I1" t="s">
        <v>7</v>
      </c>
      <c r="J1" t="s">
        <v>8</v>
      </c>
      <c r="K1" t="s">
        <v>9</v>
      </c>
      <c r="L1" t="s">
        <v>10</v>
      </c>
      <c r="M1" t="s">
        <v>11</v>
      </c>
      <c r="N1" t="s">
        <v>14</v>
      </c>
      <c r="O1" t="s">
        <v>13</v>
      </c>
    </row>
    <row r="2" spans="1:15">
      <c r="A2" t="s">
        <v>417</v>
      </c>
      <c r="B2" t="s">
        <v>15</v>
      </c>
      <c r="C2" s="1">
        <v>44389</v>
      </c>
      <c r="D2" t="s">
        <v>32</v>
      </c>
      <c r="E2" s="2">
        <v>2200000</v>
      </c>
      <c r="F2" t="s">
        <v>418</v>
      </c>
      <c r="G2" t="s">
        <v>419</v>
      </c>
      <c r="H2" t="s">
        <v>420</v>
      </c>
      <c r="I2" t="s">
        <v>22</v>
      </c>
      <c r="J2" t="s">
        <v>421</v>
      </c>
      <c r="K2" t="s">
        <v>422</v>
      </c>
      <c r="L2">
        <v>3220</v>
      </c>
      <c r="M2" t="s">
        <v>20</v>
      </c>
      <c r="N2" t="s">
        <v>63</v>
      </c>
      <c r="O2" t="s">
        <v>21</v>
      </c>
    </row>
    <row r="3" spans="1:15">
      <c r="A3" t="s">
        <v>288</v>
      </c>
      <c r="B3" t="s">
        <v>15</v>
      </c>
      <c r="C3" s="1">
        <v>44337</v>
      </c>
      <c r="D3" t="s">
        <v>32</v>
      </c>
      <c r="E3" s="2">
        <v>8800</v>
      </c>
      <c r="F3" t="s">
        <v>33</v>
      </c>
      <c r="G3" t="s">
        <v>289</v>
      </c>
      <c r="H3" t="s">
        <v>290</v>
      </c>
      <c r="I3" t="s">
        <v>29</v>
      </c>
      <c r="J3" t="s">
        <v>291</v>
      </c>
      <c r="K3" t="s">
        <v>292</v>
      </c>
      <c r="L3">
        <v>4171</v>
      </c>
      <c r="M3" t="s">
        <v>31</v>
      </c>
      <c r="N3" t="s">
        <v>293</v>
      </c>
      <c r="O3" t="s">
        <v>21</v>
      </c>
    </row>
    <row r="4" spans="1:15">
      <c r="A4" t="s">
        <v>139</v>
      </c>
      <c r="B4" t="s">
        <v>36</v>
      </c>
      <c r="C4" s="1">
        <v>44508</v>
      </c>
      <c r="D4" t="s">
        <v>32</v>
      </c>
      <c r="E4" s="2">
        <v>10958</v>
      </c>
      <c r="F4" t="s">
        <v>37</v>
      </c>
      <c r="G4" t="s">
        <v>141</v>
      </c>
      <c r="H4" t="s">
        <v>140</v>
      </c>
      <c r="I4" t="s">
        <v>29</v>
      </c>
      <c r="J4" t="s">
        <v>142</v>
      </c>
      <c r="K4" t="s">
        <v>143</v>
      </c>
      <c r="L4">
        <v>5165</v>
      </c>
      <c r="M4" t="s">
        <v>24</v>
      </c>
      <c r="N4" t="s">
        <v>64</v>
      </c>
      <c r="O4" t="s">
        <v>21</v>
      </c>
    </row>
    <row r="5" spans="1:15">
      <c r="A5" t="s">
        <v>104</v>
      </c>
      <c r="B5" t="s">
        <v>15</v>
      </c>
      <c r="C5" s="1">
        <v>44349</v>
      </c>
      <c r="D5" t="s">
        <v>32</v>
      </c>
      <c r="E5" s="2">
        <v>12898</v>
      </c>
      <c r="F5" t="s">
        <v>33</v>
      </c>
      <c r="G5" t="s">
        <v>105</v>
      </c>
      <c r="H5" t="s">
        <v>106</v>
      </c>
      <c r="I5" t="s">
        <v>29</v>
      </c>
      <c r="J5" t="s">
        <v>108</v>
      </c>
      <c r="K5" t="s">
        <v>107</v>
      </c>
      <c r="L5">
        <v>2259</v>
      </c>
      <c r="M5" t="s">
        <v>25</v>
      </c>
      <c r="N5" t="s">
        <v>109</v>
      </c>
      <c r="O5" t="s">
        <v>21</v>
      </c>
    </row>
    <row r="6" spans="1:15">
      <c r="A6" t="s">
        <v>115</v>
      </c>
      <c r="B6" t="s">
        <v>15</v>
      </c>
      <c r="C6" s="1">
        <v>44343</v>
      </c>
      <c r="D6" t="s">
        <v>32</v>
      </c>
      <c r="E6" s="2">
        <v>5025</v>
      </c>
      <c r="F6" t="s">
        <v>33</v>
      </c>
      <c r="G6" t="s">
        <v>105</v>
      </c>
      <c r="H6" t="s">
        <v>116</v>
      </c>
      <c r="I6" t="s">
        <v>29</v>
      </c>
      <c r="J6" t="s">
        <v>117</v>
      </c>
      <c r="K6" t="s">
        <v>73</v>
      </c>
      <c r="L6">
        <v>3140</v>
      </c>
      <c r="M6" t="s">
        <v>20</v>
      </c>
      <c r="N6" t="s">
        <v>49</v>
      </c>
      <c r="O6" t="s">
        <v>103</v>
      </c>
    </row>
    <row r="7" spans="1:15">
      <c r="A7" t="s">
        <v>350</v>
      </c>
      <c r="B7" t="s">
        <v>36</v>
      </c>
      <c r="C7" s="1">
        <v>44532</v>
      </c>
      <c r="D7" t="s">
        <v>32</v>
      </c>
      <c r="E7" s="2">
        <v>8000</v>
      </c>
      <c r="F7" t="s">
        <v>37</v>
      </c>
      <c r="G7" t="s">
        <v>351</v>
      </c>
      <c r="H7" t="s">
        <v>352</v>
      </c>
      <c r="I7" t="s">
        <v>29</v>
      </c>
      <c r="J7" t="s">
        <v>213</v>
      </c>
      <c r="K7" t="s">
        <v>353</v>
      </c>
      <c r="L7">
        <v>2224</v>
      </c>
      <c r="M7" t="s">
        <v>25</v>
      </c>
      <c r="N7" t="s">
        <v>172</v>
      </c>
      <c r="O7" t="s">
        <v>103</v>
      </c>
    </row>
    <row r="8" spans="1:15">
      <c r="A8" t="s">
        <v>219</v>
      </c>
      <c r="B8" t="s">
        <v>36</v>
      </c>
      <c r="C8" s="1">
        <v>44510</v>
      </c>
      <c r="D8" t="s">
        <v>32</v>
      </c>
      <c r="E8" s="2">
        <v>9157.5</v>
      </c>
      <c r="F8" t="s">
        <v>37</v>
      </c>
      <c r="G8" t="s">
        <v>220</v>
      </c>
      <c r="H8" t="s">
        <v>221</v>
      </c>
      <c r="I8" t="s">
        <v>29</v>
      </c>
      <c r="J8" t="s">
        <v>222</v>
      </c>
      <c r="K8" t="s">
        <v>223</v>
      </c>
      <c r="L8">
        <v>6009</v>
      </c>
      <c r="M8" t="s">
        <v>23</v>
      </c>
      <c r="N8" t="s">
        <v>50</v>
      </c>
      <c r="O8" t="s">
        <v>103</v>
      </c>
    </row>
    <row r="9" spans="1:15">
      <c r="A9" t="s">
        <v>154</v>
      </c>
      <c r="B9" t="s">
        <v>15</v>
      </c>
      <c r="C9" s="1">
        <v>44341</v>
      </c>
      <c r="D9" t="s">
        <v>32</v>
      </c>
      <c r="E9" s="2">
        <v>10000</v>
      </c>
      <c r="F9" t="s">
        <v>33</v>
      </c>
      <c r="G9" t="s">
        <v>155</v>
      </c>
      <c r="H9" t="s">
        <v>156</v>
      </c>
      <c r="I9" t="s">
        <v>29</v>
      </c>
      <c r="J9" t="s">
        <v>157</v>
      </c>
      <c r="K9" t="s">
        <v>158</v>
      </c>
      <c r="L9">
        <v>2065</v>
      </c>
      <c r="M9" t="s">
        <v>25</v>
      </c>
      <c r="N9" t="s">
        <v>65</v>
      </c>
      <c r="O9" t="s">
        <v>103</v>
      </c>
    </row>
    <row r="10" spans="1:15">
      <c r="A10" t="s">
        <v>257</v>
      </c>
      <c r="B10" t="s">
        <v>15</v>
      </c>
      <c r="C10" s="1">
        <v>44343</v>
      </c>
      <c r="D10" t="s">
        <v>32</v>
      </c>
      <c r="E10" s="2">
        <v>13000</v>
      </c>
      <c r="F10" t="s">
        <v>33</v>
      </c>
      <c r="G10" t="s">
        <v>196</v>
      </c>
      <c r="H10" t="s">
        <v>258</v>
      </c>
      <c r="I10" t="s">
        <v>29</v>
      </c>
      <c r="J10" t="s">
        <v>259</v>
      </c>
      <c r="K10" t="s">
        <v>260</v>
      </c>
      <c r="L10">
        <v>6148</v>
      </c>
      <c r="M10" t="s">
        <v>23</v>
      </c>
      <c r="N10" t="s">
        <v>99</v>
      </c>
      <c r="O10" t="s">
        <v>103</v>
      </c>
    </row>
    <row r="11" spans="1:15">
      <c r="A11" t="s">
        <v>184</v>
      </c>
      <c r="B11" t="s">
        <v>36</v>
      </c>
      <c r="C11" s="1">
        <v>44505</v>
      </c>
      <c r="D11" t="s">
        <v>32</v>
      </c>
      <c r="E11" s="2">
        <v>13200</v>
      </c>
      <c r="F11" t="s">
        <v>37</v>
      </c>
      <c r="G11" t="s">
        <v>185</v>
      </c>
      <c r="H11" t="s">
        <v>186</v>
      </c>
      <c r="I11" t="s">
        <v>29</v>
      </c>
      <c r="J11" t="s">
        <v>187</v>
      </c>
      <c r="K11" t="s">
        <v>188</v>
      </c>
      <c r="L11">
        <v>2028</v>
      </c>
      <c r="M11" t="s">
        <v>25</v>
      </c>
      <c r="N11" t="s">
        <v>189</v>
      </c>
      <c r="O11" t="s">
        <v>103</v>
      </c>
    </row>
    <row r="12" spans="1:15">
      <c r="A12" t="s">
        <v>237</v>
      </c>
      <c r="B12" t="s">
        <v>15</v>
      </c>
      <c r="C12" s="1">
        <v>44341</v>
      </c>
      <c r="D12" t="s">
        <v>32</v>
      </c>
      <c r="E12" s="2">
        <v>7260</v>
      </c>
      <c r="F12" t="s">
        <v>33</v>
      </c>
      <c r="G12" t="s">
        <v>238</v>
      </c>
      <c r="H12" t="s">
        <v>239</v>
      </c>
      <c r="I12" t="s">
        <v>29</v>
      </c>
      <c r="J12" t="s">
        <v>240</v>
      </c>
      <c r="K12" t="s">
        <v>241</v>
      </c>
      <c r="L12">
        <v>2027</v>
      </c>
      <c r="M12" t="s">
        <v>25</v>
      </c>
      <c r="N12" t="s">
        <v>189</v>
      </c>
      <c r="O12" t="s">
        <v>103</v>
      </c>
    </row>
    <row r="13" spans="1:15">
      <c r="A13" t="s">
        <v>343</v>
      </c>
      <c r="B13" t="s">
        <v>15</v>
      </c>
      <c r="C13" s="1">
        <v>44341</v>
      </c>
      <c r="D13" t="s">
        <v>32</v>
      </c>
      <c r="E13" s="2">
        <v>13200</v>
      </c>
      <c r="F13" t="s">
        <v>33</v>
      </c>
      <c r="G13" t="s">
        <v>344</v>
      </c>
      <c r="H13" t="s">
        <v>345</v>
      </c>
      <c r="I13" t="s">
        <v>29</v>
      </c>
      <c r="J13" t="s">
        <v>187</v>
      </c>
      <c r="K13" t="s">
        <v>188</v>
      </c>
      <c r="L13">
        <v>2028</v>
      </c>
      <c r="M13" t="s">
        <v>25</v>
      </c>
      <c r="N13" t="s">
        <v>189</v>
      </c>
      <c r="O13" t="s">
        <v>103</v>
      </c>
    </row>
    <row r="14" spans="1:15">
      <c r="A14" t="s">
        <v>118</v>
      </c>
      <c r="B14" t="s">
        <v>15</v>
      </c>
      <c r="C14" s="1">
        <v>44460</v>
      </c>
      <c r="D14" t="s">
        <v>16</v>
      </c>
      <c r="E14" s="2">
        <v>22000000</v>
      </c>
      <c r="F14" t="s">
        <v>28</v>
      </c>
      <c r="G14" t="s">
        <v>119</v>
      </c>
      <c r="H14" t="s">
        <v>120</v>
      </c>
      <c r="I14" t="s">
        <v>29</v>
      </c>
      <c r="J14" t="s">
        <v>121</v>
      </c>
      <c r="K14" t="s">
        <v>122</v>
      </c>
      <c r="L14">
        <v>4703</v>
      </c>
      <c r="M14" t="s">
        <v>31</v>
      </c>
      <c r="N14" t="s">
        <v>47</v>
      </c>
      <c r="O14" t="s">
        <v>39</v>
      </c>
    </row>
    <row r="15" spans="1:15">
      <c r="A15" t="s">
        <v>273</v>
      </c>
      <c r="B15" t="s">
        <v>15</v>
      </c>
      <c r="C15" s="1">
        <v>44398</v>
      </c>
      <c r="D15" t="s">
        <v>16</v>
      </c>
      <c r="E15" s="2">
        <v>2750000</v>
      </c>
      <c r="F15" t="s">
        <v>28</v>
      </c>
      <c r="G15" t="s">
        <v>274</v>
      </c>
      <c r="H15" t="s">
        <v>275</v>
      </c>
      <c r="I15" t="s">
        <v>29</v>
      </c>
      <c r="J15" t="s">
        <v>266</v>
      </c>
      <c r="K15" t="s">
        <v>276</v>
      </c>
      <c r="L15">
        <v>4802</v>
      </c>
      <c r="M15" t="s">
        <v>31</v>
      </c>
      <c r="N15" t="s">
        <v>89</v>
      </c>
      <c r="O15" t="s">
        <v>39</v>
      </c>
    </row>
    <row r="16" spans="1:15">
      <c r="A16" t="s">
        <v>144</v>
      </c>
      <c r="B16" t="s">
        <v>15</v>
      </c>
      <c r="C16" s="1">
        <v>44334</v>
      </c>
      <c r="D16" t="s">
        <v>32</v>
      </c>
      <c r="E16" s="2">
        <v>21560</v>
      </c>
      <c r="F16" t="s">
        <v>33</v>
      </c>
      <c r="G16" t="s">
        <v>105</v>
      </c>
      <c r="H16" t="s">
        <v>145</v>
      </c>
      <c r="I16" t="s">
        <v>29</v>
      </c>
      <c r="J16" t="s">
        <v>146</v>
      </c>
      <c r="K16" t="s">
        <v>147</v>
      </c>
      <c r="L16">
        <v>2440</v>
      </c>
      <c r="M16" t="s">
        <v>25</v>
      </c>
      <c r="N16" t="s">
        <v>56</v>
      </c>
      <c r="O16" t="s">
        <v>30</v>
      </c>
    </row>
    <row r="17" spans="1:15">
      <c r="A17" t="s">
        <v>229</v>
      </c>
      <c r="B17" t="s">
        <v>15</v>
      </c>
      <c r="C17" s="1">
        <v>44333</v>
      </c>
      <c r="D17" t="s">
        <v>32</v>
      </c>
      <c r="E17" s="2">
        <v>11000</v>
      </c>
      <c r="F17" t="s">
        <v>33</v>
      </c>
      <c r="G17" t="s">
        <v>230</v>
      </c>
      <c r="H17" t="s">
        <v>231</v>
      </c>
      <c r="I17" t="s">
        <v>29</v>
      </c>
      <c r="J17" t="s">
        <v>232</v>
      </c>
      <c r="K17" t="s">
        <v>233</v>
      </c>
      <c r="L17">
        <v>2444</v>
      </c>
      <c r="M17" t="s">
        <v>25</v>
      </c>
      <c r="N17" t="s">
        <v>56</v>
      </c>
      <c r="O17" t="s">
        <v>30</v>
      </c>
    </row>
    <row r="18" spans="1:15">
      <c r="A18" t="s">
        <v>234</v>
      </c>
      <c r="B18" t="s">
        <v>15</v>
      </c>
      <c r="C18" s="1">
        <v>44344</v>
      </c>
      <c r="D18" t="s">
        <v>32</v>
      </c>
      <c r="E18" s="2">
        <v>11000</v>
      </c>
      <c r="F18" t="s">
        <v>33</v>
      </c>
      <c r="G18" t="s">
        <v>235</v>
      </c>
      <c r="H18" t="s">
        <v>236</v>
      </c>
      <c r="I18" t="s">
        <v>29</v>
      </c>
      <c r="J18" t="s">
        <v>232</v>
      </c>
      <c r="K18" t="s">
        <v>233</v>
      </c>
      <c r="L18">
        <v>2444</v>
      </c>
      <c r="M18" t="s">
        <v>25</v>
      </c>
      <c r="N18" t="s">
        <v>56</v>
      </c>
      <c r="O18" t="s">
        <v>30</v>
      </c>
    </row>
    <row r="19" spans="1:15">
      <c r="A19" t="s">
        <v>337</v>
      </c>
      <c r="B19" t="s">
        <v>83</v>
      </c>
      <c r="C19" s="1">
        <v>44460</v>
      </c>
      <c r="D19" t="s">
        <v>84</v>
      </c>
      <c r="E19" s="2">
        <v>20000</v>
      </c>
      <c r="F19" t="s">
        <v>93</v>
      </c>
      <c r="G19" t="s">
        <v>93</v>
      </c>
      <c r="H19" t="s">
        <v>94</v>
      </c>
      <c r="I19" t="s">
        <v>29</v>
      </c>
      <c r="J19" t="s">
        <v>338</v>
      </c>
      <c r="K19" t="s">
        <v>339</v>
      </c>
      <c r="L19">
        <v>2340</v>
      </c>
      <c r="M19" t="s">
        <v>25</v>
      </c>
      <c r="N19" t="s">
        <v>59</v>
      </c>
      <c r="O19" t="s">
        <v>30</v>
      </c>
    </row>
    <row r="20" spans="1:15">
      <c r="C20" s="1"/>
      <c r="E20" s="2"/>
    </row>
    <row r="21" spans="1:15" ht="15.75">
      <c r="C21" s="1"/>
      <c r="D21" t="s">
        <v>102</v>
      </c>
      <c r="E21" s="2">
        <f>SUM(E2:E20)</f>
        <v>27125058.5</v>
      </c>
      <c r="H21" s="3"/>
    </row>
    <row r="22" spans="1:15">
      <c r="C22" s="1"/>
      <c r="E22" s="2"/>
    </row>
    <row r="23" spans="1:15">
      <c r="C23" s="1" t="s">
        <v>21</v>
      </c>
      <c r="E23" s="2">
        <f>E2+E3+E4+E5</f>
        <v>2232656</v>
      </c>
    </row>
    <row r="24" spans="1:15">
      <c r="C24" s="1" t="s">
        <v>103</v>
      </c>
      <c r="E24" s="2">
        <f>E6+E7+E8+E9+E10+E11+E12+E13</f>
        <v>78842.5</v>
      </c>
    </row>
    <row r="25" spans="1:15">
      <c r="C25" s="1" t="s">
        <v>39</v>
      </c>
      <c r="E25" s="2">
        <f>E14+E15</f>
        <v>24750000</v>
      </c>
    </row>
    <row r="26" spans="1:15">
      <c r="C26" s="1" t="s">
        <v>30</v>
      </c>
      <c r="E26" s="2">
        <f>E16+E17+E18+E19</f>
        <v>63560</v>
      </c>
    </row>
    <row r="27" spans="1:15">
      <c r="C27" s="1"/>
      <c r="E27" s="2"/>
    </row>
    <row r="28" spans="1:15">
      <c r="C28" s="1"/>
      <c r="E28" s="2">
        <f>SUM(E23:E27)</f>
        <v>27125058.5</v>
      </c>
    </row>
    <row r="29" spans="1:15">
      <c r="C29" s="1"/>
      <c r="E29" s="2"/>
    </row>
    <row r="30" spans="1:15">
      <c r="C30" s="1"/>
      <c r="E30" s="2"/>
    </row>
    <row r="31" spans="1:15">
      <c r="C31" s="1"/>
      <c r="E31" s="2"/>
    </row>
    <row r="32" spans="1:15">
      <c r="C32" s="1"/>
      <c r="E32" s="2"/>
    </row>
    <row r="34" spans="2:5">
      <c r="C34" s="1"/>
      <c r="E34" s="2"/>
    </row>
    <row r="35" spans="2:5">
      <c r="B35" s="2"/>
      <c r="C35" s="1"/>
      <c r="E35" s="2"/>
    </row>
    <row r="36" spans="2:5">
      <c r="C36" s="1"/>
      <c r="E36" s="2"/>
    </row>
    <row r="38" spans="2:5">
      <c r="C38" s="1"/>
      <c r="E38" s="2"/>
    </row>
    <row r="39" spans="2:5">
      <c r="B39" s="2"/>
      <c r="C39" s="1"/>
      <c r="E39" s="2"/>
    </row>
    <row r="40" spans="2:5">
      <c r="C40" s="1"/>
      <c r="E40" s="2"/>
    </row>
    <row r="41" spans="2:5">
      <c r="C41" s="1"/>
      <c r="E41" s="2"/>
    </row>
    <row r="42" spans="2:5">
      <c r="C42" s="1"/>
      <c r="E42" s="2"/>
    </row>
    <row r="43" spans="2:5">
      <c r="C43" s="1"/>
      <c r="E43" s="2"/>
    </row>
    <row r="44" spans="2:5">
      <c r="B44" s="2"/>
      <c r="C44" s="1"/>
      <c r="E44" s="2"/>
    </row>
    <row r="45" spans="2:5">
      <c r="C45" s="1"/>
      <c r="E45" s="2"/>
    </row>
    <row r="46" spans="2:5">
      <c r="C46" s="1"/>
      <c r="E46" s="2"/>
    </row>
    <row r="47" spans="2:5">
      <c r="C47" s="1"/>
      <c r="E47" s="2"/>
    </row>
    <row r="48" spans="2:5">
      <c r="C48" s="1"/>
      <c r="E48" s="2"/>
    </row>
    <row r="49" spans="3:5">
      <c r="C49" s="1"/>
      <c r="E49" s="2"/>
    </row>
    <row r="50" spans="3:5">
      <c r="C50" s="1"/>
      <c r="E50" s="2"/>
    </row>
    <row r="51" spans="3:5">
      <c r="C51" s="1"/>
      <c r="E51" s="2"/>
    </row>
    <row r="52" spans="3:5">
      <c r="C52" s="1"/>
      <c r="E52" s="2"/>
    </row>
    <row r="53" spans="3:5">
      <c r="C53" s="1"/>
      <c r="E53" s="2"/>
    </row>
    <row r="55" spans="3:5">
      <c r="C55" s="1"/>
      <c r="E55" s="2"/>
    </row>
    <row r="56" spans="3:5">
      <c r="C56" s="1"/>
      <c r="E56" s="2"/>
    </row>
    <row r="57" spans="3:5">
      <c r="C57" s="1"/>
      <c r="E57" s="2"/>
    </row>
    <row r="58" spans="3:5">
      <c r="C58" s="1"/>
      <c r="E58" s="2"/>
    </row>
    <row r="59" spans="3:5">
      <c r="C59" s="1"/>
      <c r="E59" s="2"/>
    </row>
    <row r="60" spans="3:5">
      <c r="C60" s="1"/>
      <c r="E60" s="2"/>
    </row>
    <row r="61" spans="3:5">
      <c r="C61" s="1"/>
      <c r="E61" s="2"/>
    </row>
    <row r="62" spans="3:5">
      <c r="C62" s="1"/>
      <c r="E62" s="2"/>
    </row>
    <row r="63" spans="3:5">
      <c r="C63" s="1"/>
      <c r="E63" s="2"/>
    </row>
    <row r="64" spans="3:5">
      <c r="C64" s="1"/>
      <c r="E64" s="2"/>
    </row>
    <row r="65" spans="3:5">
      <c r="C65" s="1"/>
      <c r="E65" s="2"/>
    </row>
    <row r="66" spans="3:5">
      <c r="C66" s="1"/>
      <c r="E66" s="2"/>
    </row>
    <row r="67" spans="3:5">
      <c r="C67" s="1"/>
      <c r="E67" s="2"/>
    </row>
    <row r="68" spans="3:5">
      <c r="C68" s="1"/>
      <c r="E68" s="2"/>
    </row>
    <row r="69" spans="3:5">
      <c r="C69" s="1"/>
      <c r="E69" s="2"/>
    </row>
    <row r="70" spans="3:5">
      <c r="C70" s="1"/>
      <c r="E70" s="2"/>
    </row>
    <row r="71" spans="3:5">
      <c r="C71" s="1"/>
      <c r="E71" s="2"/>
    </row>
    <row r="72" spans="3:5">
      <c r="C72" s="1"/>
      <c r="E72" s="2"/>
    </row>
    <row r="73" spans="3:5">
      <c r="C73" s="1"/>
      <c r="E73" s="2"/>
    </row>
    <row r="74" spans="3:5">
      <c r="C74" s="1"/>
      <c r="E74" s="2"/>
    </row>
    <row r="75" spans="3:5">
      <c r="C75" s="1"/>
      <c r="E75" s="2"/>
    </row>
    <row r="77" spans="3:5">
      <c r="C77" s="1"/>
      <c r="E77" s="2"/>
    </row>
    <row r="78" spans="3:5">
      <c r="C78" s="1"/>
      <c r="E78" s="2"/>
    </row>
    <row r="79" spans="3:5">
      <c r="C79" s="1"/>
      <c r="E79" s="2"/>
    </row>
    <row r="81" spans="5:5">
      <c r="E81" s="2"/>
    </row>
    <row r="83" spans="5:5">
      <c r="E83" s="2"/>
    </row>
    <row r="84" spans="5:5">
      <c r="E84" s="2"/>
    </row>
    <row r="85" spans="5:5">
      <c r="E85" s="2"/>
    </row>
    <row r="86" spans="5:5">
      <c r="E86" s="2"/>
    </row>
    <row r="87" spans="5:5">
      <c r="E87" s="2"/>
    </row>
    <row r="88" spans="5:5">
      <c r="E88" s="2"/>
    </row>
    <row r="89" spans="5:5">
      <c r="E89" s="2"/>
    </row>
    <row r="90" spans="5:5">
      <c r="E90" s="2"/>
    </row>
    <row r="91" spans="5:5">
      <c r="E91" s="2"/>
    </row>
    <row r="93" spans="5:5">
      <c r="E93" s="2"/>
    </row>
    <row r="94" spans="5:5">
      <c r="E94" s="2"/>
    </row>
    <row r="95" spans="5:5">
      <c r="E95" s="2"/>
    </row>
  </sheetData>
  <sortState ref="A2:O19">
    <sortCondition ref="O2:O19"/>
    <sortCondition ref="N2:N19"/>
  </sortState>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dimension ref="A1:O33"/>
  <sheetViews>
    <sheetView topLeftCell="A12" workbookViewId="0">
      <selection activeCell="I25" sqref="I25"/>
    </sheetView>
  </sheetViews>
  <sheetFormatPr defaultRowHeight="15"/>
  <cols>
    <col min="4" max="4" width="9.140625" customWidth="1"/>
    <col min="5" max="5" width="14.28515625" customWidth="1"/>
  </cols>
  <sheetData>
    <row r="1" spans="1:15">
      <c r="A1" t="s">
        <v>0</v>
      </c>
      <c r="B1" t="s">
        <v>1</v>
      </c>
      <c r="C1" t="s">
        <v>2</v>
      </c>
      <c r="D1" t="s">
        <v>3</v>
      </c>
      <c r="E1" t="s">
        <v>4</v>
      </c>
      <c r="F1" t="s">
        <v>5</v>
      </c>
      <c r="G1" t="s">
        <v>18</v>
      </c>
      <c r="H1" t="s">
        <v>6</v>
      </c>
      <c r="I1" t="s">
        <v>7</v>
      </c>
      <c r="J1" t="s">
        <v>8</v>
      </c>
      <c r="K1" t="s">
        <v>9</v>
      </c>
      <c r="L1" t="s">
        <v>10</v>
      </c>
      <c r="M1" t="s">
        <v>11</v>
      </c>
      <c r="N1" t="s">
        <v>14</v>
      </c>
      <c r="O1" t="s">
        <v>13</v>
      </c>
    </row>
    <row r="2" spans="1:15">
      <c r="A2" t="s">
        <v>277</v>
      </c>
      <c r="B2" t="s">
        <v>74</v>
      </c>
      <c r="C2" s="1">
        <v>44567</v>
      </c>
      <c r="D2" t="s">
        <v>75</v>
      </c>
      <c r="E2" s="2">
        <v>4980</v>
      </c>
      <c r="F2" t="s">
        <v>76</v>
      </c>
      <c r="G2" t="s">
        <v>77</v>
      </c>
      <c r="H2" t="s">
        <v>78</v>
      </c>
      <c r="I2" t="s">
        <v>29</v>
      </c>
      <c r="J2" t="s">
        <v>278</v>
      </c>
      <c r="K2" t="s">
        <v>279</v>
      </c>
      <c r="L2">
        <v>4872</v>
      </c>
      <c r="M2" t="s">
        <v>31</v>
      </c>
      <c r="N2" t="s">
        <v>57</v>
      </c>
      <c r="O2" t="s">
        <v>58</v>
      </c>
    </row>
    <row r="3" spans="1:15">
      <c r="A3" t="s">
        <v>404</v>
      </c>
      <c r="B3" t="s">
        <v>74</v>
      </c>
      <c r="C3" s="1">
        <v>44567</v>
      </c>
      <c r="D3" t="s">
        <v>75</v>
      </c>
      <c r="E3" s="2">
        <v>5000</v>
      </c>
      <c r="F3" t="s">
        <v>76</v>
      </c>
      <c r="G3" t="s">
        <v>77</v>
      </c>
      <c r="H3" t="s">
        <v>78</v>
      </c>
      <c r="I3" t="s">
        <v>29</v>
      </c>
      <c r="J3" t="s">
        <v>385</v>
      </c>
      <c r="K3" t="s">
        <v>405</v>
      </c>
      <c r="L3">
        <v>2170</v>
      </c>
      <c r="M3" t="s">
        <v>25</v>
      </c>
      <c r="N3" t="s">
        <v>52</v>
      </c>
      <c r="O3" t="s">
        <v>21</v>
      </c>
    </row>
    <row r="4" spans="1:15">
      <c r="A4" t="s">
        <v>357</v>
      </c>
      <c r="B4" t="s">
        <v>74</v>
      </c>
      <c r="C4" s="1">
        <v>44567</v>
      </c>
      <c r="D4" t="s">
        <v>75</v>
      </c>
      <c r="E4" s="2">
        <v>3250</v>
      </c>
      <c r="F4" t="s">
        <v>76</v>
      </c>
      <c r="G4" t="s">
        <v>77</v>
      </c>
      <c r="H4" t="s">
        <v>78</v>
      </c>
      <c r="I4" t="s">
        <v>29</v>
      </c>
      <c r="J4" t="s">
        <v>358</v>
      </c>
      <c r="K4" t="s">
        <v>359</v>
      </c>
      <c r="L4">
        <v>7050</v>
      </c>
      <c r="M4" t="s">
        <v>87</v>
      </c>
      <c r="N4" t="s">
        <v>88</v>
      </c>
      <c r="O4" t="s">
        <v>21</v>
      </c>
    </row>
    <row r="5" spans="1:15">
      <c r="A5" t="s">
        <v>302</v>
      </c>
      <c r="B5" t="s">
        <v>74</v>
      </c>
      <c r="C5" s="1">
        <v>44567</v>
      </c>
      <c r="D5" t="s">
        <v>75</v>
      </c>
      <c r="E5" s="2">
        <v>3500</v>
      </c>
      <c r="F5" t="s">
        <v>76</v>
      </c>
      <c r="G5" t="s">
        <v>77</v>
      </c>
      <c r="H5" t="s">
        <v>78</v>
      </c>
      <c r="I5" t="s">
        <v>29</v>
      </c>
      <c r="J5" t="s">
        <v>303</v>
      </c>
      <c r="K5" t="s">
        <v>101</v>
      </c>
      <c r="L5">
        <v>5024</v>
      </c>
      <c r="M5" t="s">
        <v>24</v>
      </c>
      <c r="N5" t="s">
        <v>48</v>
      </c>
      <c r="O5" t="s">
        <v>21</v>
      </c>
    </row>
    <row r="6" spans="1:15">
      <c r="A6" t="s">
        <v>334</v>
      </c>
      <c r="B6" t="s">
        <v>74</v>
      </c>
      <c r="C6" s="1">
        <v>44567</v>
      </c>
      <c r="D6" t="s">
        <v>75</v>
      </c>
      <c r="E6" s="2">
        <v>2000</v>
      </c>
      <c r="F6" t="s">
        <v>76</v>
      </c>
      <c r="G6" t="s">
        <v>77</v>
      </c>
      <c r="H6" t="s">
        <v>78</v>
      </c>
      <c r="I6" t="s">
        <v>29</v>
      </c>
      <c r="J6" t="s">
        <v>335</v>
      </c>
      <c r="K6" t="s">
        <v>336</v>
      </c>
      <c r="L6">
        <v>5016</v>
      </c>
      <c r="M6" t="s">
        <v>24</v>
      </c>
      <c r="N6" t="s">
        <v>48</v>
      </c>
      <c r="O6" t="s">
        <v>21</v>
      </c>
    </row>
    <row r="7" spans="1:15">
      <c r="A7" t="s">
        <v>346</v>
      </c>
      <c r="B7" t="s">
        <v>74</v>
      </c>
      <c r="C7" s="1">
        <v>44567</v>
      </c>
      <c r="D7" t="s">
        <v>75</v>
      </c>
      <c r="E7" s="2">
        <v>5000</v>
      </c>
      <c r="F7" t="s">
        <v>76</v>
      </c>
      <c r="G7" t="s">
        <v>77</v>
      </c>
      <c r="H7" t="s">
        <v>78</v>
      </c>
      <c r="I7" t="s">
        <v>29</v>
      </c>
      <c r="J7" t="s">
        <v>341</v>
      </c>
      <c r="K7" t="s">
        <v>342</v>
      </c>
      <c r="L7">
        <v>5016</v>
      </c>
      <c r="M7" t="s">
        <v>24</v>
      </c>
      <c r="N7" t="s">
        <v>48</v>
      </c>
      <c r="O7" t="s">
        <v>21</v>
      </c>
    </row>
    <row r="8" spans="1:15">
      <c r="A8" t="s">
        <v>354</v>
      </c>
      <c r="B8" t="s">
        <v>74</v>
      </c>
      <c r="C8" s="1">
        <v>44567</v>
      </c>
      <c r="D8" t="s">
        <v>75</v>
      </c>
      <c r="E8" s="2">
        <v>1200</v>
      </c>
      <c r="F8" t="s">
        <v>76</v>
      </c>
      <c r="G8" t="s">
        <v>77</v>
      </c>
      <c r="H8" t="s">
        <v>78</v>
      </c>
      <c r="I8" t="s">
        <v>29</v>
      </c>
      <c r="J8" t="s">
        <v>355</v>
      </c>
      <c r="K8" t="s">
        <v>356</v>
      </c>
      <c r="L8">
        <v>2284</v>
      </c>
      <c r="M8" t="s">
        <v>25</v>
      </c>
      <c r="N8" t="s">
        <v>204</v>
      </c>
      <c r="O8" t="s">
        <v>21</v>
      </c>
    </row>
    <row r="9" spans="1:15">
      <c r="A9" t="s">
        <v>395</v>
      </c>
      <c r="B9" t="s">
        <v>74</v>
      </c>
      <c r="C9" s="1">
        <v>44567</v>
      </c>
      <c r="D9" t="s">
        <v>75</v>
      </c>
      <c r="E9" s="2">
        <v>3000</v>
      </c>
      <c r="F9" t="s">
        <v>76</v>
      </c>
      <c r="G9" t="s">
        <v>77</v>
      </c>
      <c r="H9" t="s">
        <v>78</v>
      </c>
      <c r="I9" t="s">
        <v>29</v>
      </c>
      <c r="J9" t="s">
        <v>396</v>
      </c>
      <c r="K9" t="s">
        <v>397</v>
      </c>
      <c r="L9">
        <v>2284</v>
      </c>
      <c r="M9" t="s">
        <v>25</v>
      </c>
      <c r="N9" t="s">
        <v>109</v>
      </c>
      <c r="O9" t="s">
        <v>21</v>
      </c>
    </row>
    <row r="10" spans="1:15">
      <c r="A10" t="s">
        <v>412</v>
      </c>
      <c r="B10" t="s">
        <v>74</v>
      </c>
      <c r="C10" s="1">
        <v>44567</v>
      </c>
      <c r="D10" t="s">
        <v>75</v>
      </c>
      <c r="E10" s="2">
        <v>2660</v>
      </c>
      <c r="F10" t="s">
        <v>76</v>
      </c>
      <c r="G10" t="s">
        <v>77</v>
      </c>
      <c r="H10" t="s">
        <v>78</v>
      </c>
      <c r="I10" t="s">
        <v>29</v>
      </c>
      <c r="J10" t="s">
        <v>407</v>
      </c>
      <c r="K10" t="s">
        <v>107</v>
      </c>
      <c r="L10">
        <v>2259</v>
      </c>
      <c r="M10" t="s">
        <v>25</v>
      </c>
      <c r="N10" t="s">
        <v>109</v>
      </c>
      <c r="O10" t="s">
        <v>21</v>
      </c>
    </row>
    <row r="11" spans="1:15">
      <c r="A11" t="s">
        <v>242</v>
      </c>
      <c r="B11" t="s">
        <v>74</v>
      </c>
      <c r="C11" s="1">
        <v>44567</v>
      </c>
      <c r="D11" t="s">
        <v>75</v>
      </c>
      <c r="E11" s="2">
        <v>4000</v>
      </c>
      <c r="F11" t="s">
        <v>76</v>
      </c>
      <c r="G11" t="s">
        <v>77</v>
      </c>
      <c r="H11" t="s">
        <v>78</v>
      </c>
      <c r="I11" t="s">
        <v>29</v>
      </c>
      <c r="J11" t="s">
        <v>243</v>
      </c>
      <c r="K11" t="s">
        <v>223</v>
      </c>
      <c r="L11">
        <v>6009</v>
      </c>
      <c r="M11" t="s">
        <v>23</v>
      </c>
      <c r="N11" t="s">
        <v>50</v>
      </c>
      <c r="O11" t="s">
        <v>103</v>
      </c>
    </row>
    <row r="12" spans="1:15">
      <c r="A12" t="s">
        <v>362</v>
      </c>
      <c r="B12" t="s">
        <v>74</v>
      </c>
      <c r="C12" s="1">
        <v>44567</v>
      </c>
      <c r="D12" t="s">
        <v>75</v>
      </c>
      <c r="E12" s="2">
        <v>4930</v>
      </c>
      <c r="F12" t="s">
        <v>76</v>
      </c>
      <c r="G12" t="s">
        <v>77</v>
      </c>
      <c r="H12" t="s">
        <v>78</v>
      </c>
      <c r="I12" t="s">
        <v>29</v>
      </c>
      <c r="J12" t="s">
        <v>363</v>
      </c>
      <c r="K12" t="s">
        <v>223</v>
      </c>
      <c r="L12">
        <v>6009</v>
      </c>
      <c r="M12" t="s">
        <v>23</v>
      </c>
      <c r="N12" t="s">
        <v>50</v>
      </c>
      <c r="O12" t="s">
        <v>103</v>
      </c>
    </row>
    <row r="13" spans="1:15">
      <c r="A13" t="s">
        <v>401</v>
      </c>
      <c r="B13" t="s">
        <v>74</v>
      </c>
      <c r="C13" s="1">
        <v>44567</v>
      </c>
      <c r="D13" t="s">
        <v>75</v>
      </c>
      <c r="E13" s="2">
        <v>2500</v>
      </c>
      <c r="F13" t="s">
        <v>76</v>
      </c>
      <c r="G13" t="s">
        <v>77</v>
      </c>
      <c r="H13" t="s">
        <v>78</v>
      </c>
      <c r="I13" t="s">
        <v>29</v>
      </c>
      <c r="J13" t="s">
        <v>402</v>
      </c>
      <c r="K13" t="s">
        <v>403</v>
      </c>
      <c r="L13">
        <v>5522</v>
      </c>
      <c r="M13" t="s">
        <v>24</v>
      </c>
      <c r="N13" t="s">
        <v>38</v>
      </c>
      <c r="O13" t="s">
        <v>103</v>
      </c>
    </row>
    <row r="14" spans="1:15">
      <c r="A14" t="s">
        <v>398</v>
      </c>
      <c r="B14" t="s">
        <v>74</v>
      </c>
      <c r="C14" s="1">
        <v>44567</v>
      </c>
      <c r="D14" t="s">
        <v>75</v>
      </c>
      <c r="E14" s="2">
        <v>5000</v>
      </c>
      <c r="F14" t="s">
        <v>76</v>
      </c>
      <c r="G14" t="s">
        <v>77</v>
      </c>
      <c r="H14" t="s">
        <v>78</v>
      </c>
      <c r="I14" t="s">
        <v>29</v>
      </c>
      <c r="J14" t="s">
        <v>399</v>
      </c>
      <c r="K14" t="s">
        <v>400</v>
      </c>
      <c r="L14">
        <v>2108</v>
      </c>
      <c r="M14" t="s">
        <v>25</v>
      </c>
      <c r="N14" t="s">
        <v>26</v>
      </c>
      <c r="O14" t="s">
        <v>103</v>
      </c>
    </row>
    <row r="15" spans="1:15">
      <c r="A15" t="s">
        <v>285</v>
      </c>
      <c r="B15" t="s">
        <v>74</v>
      </c>
      <c r="C15" s="1">
        <v>44567</v>
      </c>
      <c r="D15" t="s">
        <v>75</v>
      </c>
      <c r="E15" s="2">
        <v>4630</v>
      </c>
      <c r="F15" t="s">
        <v>76</v>
      </c>
      <c r="G15" t="s">
        <v>77</v>
      </c>
      <c r="H15" t="s">
        <v>78</v>
      </c>
      <c r="I15" t="s">
        <v>29</v>
      </c>
      <c r="J15" t="s">
        <v>286</v>
      </c>
      <c r="K15" t="s">
        <v>287</v>
      </c>
      <c r="L15">
        <v>2063</v>
      </c>
      <c r="M15" t="s">
        <v>25</v>
      </c>
      <c r="N15" t="s">
        <v>65</v>
      </c>
      <c r="O15" t="s">
        <v>103</v>
      </c>
    </row>
    <row r="16" spans="1:15">
      <c r="A16" t="s">
        <v>360</v>
      </c>
      <c r="B16" t="s">
        <v>74</v>
      </c>
      <c r="C16" s="1">
        <v>44567</v>
      </c>
      <c r="D16" t="s">
        <v>75</v>
      </c>
      <c r="E16" s="2">
        <v>5000</v>
      </c>
      <c r="F16" t="s">
        <v>76</v>
      </c>
      <c r="G16" t="s">
        <v>77</v>
      </c>
      <c r="H16" t="s">
        <v>78</v>
      </c>
      <c r="I16" t="s">
        <v>29</v>
      </c>
      <c r="J16" t="s">
        <v>361</v>
      </c>
      <c r="K16" t="s">
        <v>328</v>
      </c>
      <c r="L16">
        <v>6330</v>
      </c>
      <c r="M16" t="s">
        <v>23</v>
      </c>
      <c r="N16" t="s">
        <v>81</v>
      </c>
      <c r="O16" t="s">
        <v>103</v>
      </c>
    </row>
    <row r="17" spans="1:15">
      <c r="A17" t="s">
        <v>271</v>
      </c>
      <c r="B17" t="s">
        <v>74</v>
      </c>
      <c r="C17" s="1">
        <v>44567</v>
      </c>
      <c r="D17" t="s">
        <v>75</v>
      </c>
      <c r="E17" s="2">
        <v>2800</v>
      </c>
      <c r="F17" t="s">
        <v>76</v>
      </c>
      <c r="G17" t="s">
        <v>77</v>
      </c>
      <c r="H17" t="s">
        <v>78</v>
      </c>
      <c r="I17" t="s">
        <v>29</v>
      </c>
      <c r="J17" t="s">
        <v>272</v>
      </c>
      <c r="K17" t="s">
        <v>85</v>
      </c>
      <c r="L17">
        <v>6148</v>
      </c>
      <c r="M17" t="s">
        <v>23</v>
      </c>
      <c r="N17" t="s">
        <v>99</v>
      </c>
      <c r="O17" t="s">
        <v>103</v>
      </c>
    </row>
    <row r="18" spans="1:15">
      <c r="A18" t="s">
        <v>265</v>
      </c>
      <c r="B18" t="s">
        <v>74</v>
      </c>
      <c r="C18" s="1">
        <v>44567</v>
      </c>
      <c r="D18" t="s">
        <v>75</v>
      </c>
      <c r="E18" s="2">
        <v>2197</v>
      </c>
      <c r="F18" t="s">
        <v>76</v>
      </c>
      <c r="G18" t="s">
        <v>77</v>
      </c>
      <c r="H18" t="s">
        <v>78</v>
      </c>
      <c r="I18" t="s">
        <v>29</v>
      </c>
      <c r="J18" t="s">
        <v>266</v>
      </c>
      <c r="K18" t="s">
        <v>267</v>
      </c>
      <c r="L18">
        <v>4802</v>
      </c>
      <c r="M18" t="s">
        <v>31</v>
      </c>
      <c r="N18" t="s">
        <v>89</v>
      </c>
      <c r="O18" t="s">
        <v>39</v>
      </c>
    </row>
    <row r="19" spans="1:15">
      <c r="A19" t="s">
        <v>347</v>
      </c>
      <c r="B19" t="s">
        <v>74</v>
      </c>
      <c r="C19" s="1">
        <v>44567</v>
      </c>
      <c r="D19" t="s">
        <v>75</v>
      </c>
      <c r="E19" s="2">
        <v>5000</v>
      </c>
      <c r="F19" t="s">
        <v>76</v>
      </c>
      <c r="G19" t="s">
        <v>77</v>
      </c>
      <c r="H19" t="s">
        <v>78</v>
      </c>
      <c r="I19" t="s">
        <v>29</v>
      </c>
      <c r="J19" t="s">
        <v>348</v>
      </c>
      <c r="K19" t="s">
        <v>349</v>
      </c>
      <c r="L19">
        <v>4216</v>
      </c>
      <c r="M19" t="s">
        <v>31</v>
      </c>
      <c r="N19" t="s">
        <v>96</v>
      </c>
      <c r="O19" t="s">
        <v>39</v>
      </c>
    </row>
    <row r="20" spans="1:15">
      <c r="A20" t="s">
        <v>381</v>
      </c>
      <c r="B20" t="s">
        <v>74</v>
      </c>
      <c r="C20" s="1">
        <v>44567</v>
      </c>
      <c r="D20" t="s">
        <v>75</v>
      </c>
      <c r="E20" s="2">
        <v>1793</v>
      </c>
      <c r="F20" t="s">
        <v>76</v>
      </c>
      <c r="G20" t="s">
        <v>77</v>
      </c>
      <c r="H20" t="s">
        <v>78</v>
      </c>
      <c r="I20" t="s">
        <v>29</v>
      </c>
      <c r="J20" t="s">
        <v>382</v>
      </c>
      <c r="K20" t="s">
        <v>383</v>
      </c>
      <c r="L20">
        <v>4551</v>
      </c>
      <c r="M20" t="s">
        <v>31</v>
      </c>
      <c r="N20" t="s">
        <v>67</v>
      </c>
      <c r="O20" t="s">
        <v>39</v>
      </c>
    </row>
    <row r="21" spans="1:15">
      <c r="A21" t="s">
        <v>255</v>
      </c>
      <c r="B21" t="s">
        <v>74</v>
      </c>
      <c r="C21" s="1">
        <v>44567</v>
      </c>
      <c r="D21" t="s">
        <v>75</v>
      </c>
      <c r="E21" s="2">
        <v>4500</v>
      </c>
      <c r="F21" t="s">
        <v>76</v>
      </c>
      <c r="G21" t="s">
        <v>77</v>
      </c>
      <c r="H21" t="s">
        <v>78</v>
      </c>
      <c r="I21" t="s">
        <v>29</v>
      </c>
      <c r="J21" t="s">
        <v>256</v>
      </c>
      <c r="K21" t="s">
        <v>92</v>
      </c>
      <c r="L21">
        <v>4810</v>
      </c>
      <c r="M21" t="s">
        <v>31</v>
      </c>
      <c r="N21" t="s">
        <v>45</v>
      </c>
      <c r="O21" t="s">
        <v>39</v>
      </c>
    </row>
    <row r="22" spans="1:15">
      <c r="A22" t="s">
        <v>268</v>
      </c>
      <c r="B22" t="s">
        <v>74</v>
      </c>
      <c r="C22" s="1">
        <v>44567</v>
      </c>
      <c r="D22" t="s">
        <v>75</v>
      </c>
      <c r="E22" s="2">
        <v>1500</v>
      </c>
      <c r="F22" t="s">
        <v>76</v>
      </c>
      <c r="G22" t="s">
        <v>77</v>
      </c>
      <c r="H22" t="s">
        <v>78</v>
      </c>
      <c r="I22" t="s">
        <v>29</v>
      </c>
      <c r="J22" t="s">
        <v>269</v>
      </c>
      <c r="K22" t="s">
        <v>270</v>
      </c>
      <c r="L22">
        <v>4650</v>
      </c>
      <c r="M22" t="s">
        <v>31</v>
      </c>
      <c r="N22" t="s">
        <v>86</v>
      </c>
      <c r="O22" t="s">
        <v>39</v>
      </c>
    </row>
    <row r="23" spans="1:15">
      <c r="A23" t="s">
        <v>364</v>
      </c>
      <c r="B23" t="s">
        <v>74</v>
      </c>
      <c r="C23" s="1">
        <v>44567</v>
      </c>
      <c r="D23" t="s">
        <v>75</v>
      </c>
      <c r="E23" s="2">
        <v>1957</v>
      </c>
      <c r="F23" t="s">
        <v>76</v>
      </c>
      <c r="G23" t="s">
        <v>77</v>
      </c>
      <c r="H23" t="s">
        <v>78</v>
      </c>
      <c r="I23" t="s">
        <v>29</v>
      </c>
      <c r="J23" t="s">
        <v>365</v>
      </c>
      <c r="K23" t="s">
        <v>366</v>
      </c>
      <c r="L23">
        <v>2430</v>
      </c>
      <c r="M23" t="s">
        <v>25</v>
      </c>
      <c r="N23" t="s">
        <v>43</v>
      </c>
      <c r="O23" t="s">
        <v>30</v>
      </c>
    </row>
    <row r="25" spans="1:15">
      <c r="D25" t="s">
        <v>102</v>
      </c>
      <c r="E25" s="2">
        <f>SUM(E2:E24)</f>
        <v>76397</v>
      </c>
    </row>
    <row r="27" spans="1:15">
      <c r="C27" t="s">
        <v>58</v>
      </c>
      <c r="E27" s="2">
        <f>E2</f>
        <v>4980</v>
      </c>
    </row>
    <row r="28" spans="1:15">
      <c r="C28" t="s">
        <v>21</v>
      </c>
      <c r="E28" s="2">
        <f>E3+E4+E5+E6+E7+E8+E9+E10</f>
        <v>25610</v>
      </c>
    </row>
    <row r="29" spans="1:15">
      <c r="C29" t="s">
        <v>103</v>
      </c>
      <c r="E29" s="2">
        <f>E11+E12+E13+E14+E15+E16+E17</f>
        <v>28860</v>
      </c>
    </row>
    <row r="30" spans="1:15">
      <c r="C30" t="s">
        <v>39</v>
      </c>
      <c r="E30" s="2">
        <f>E18+E19+E20+E21+E22</f>
        <v>14990</v>
      </c>
    </row>
    <row r="31" spans="1:15">
      <c r="C31" t="s">
        <v>30</v>
      </c>
      <c r="E31" s="2">
        <f>E23</f>
        <v>1957</v>
      </c>
    </row>
    <row r="33" spans="5:5">
      <c r="E33" s="2">
        <f>SUM(E27:E32)</f>
        <v>76397</v>
      </c>
    </row>
  </sheetData>
  <sortState ref="A2:O23">
    <sortCondition ref="O2:O23"/>
    <sortCondition ref="N2:N23"/>
  </sortState>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dimension ref="A2:T103"/>
  <sheetViews>
    <sheetView tabSelected="1" topLeftCell="J1" workbookViewId="0">
      <selection activeCell="T5" sqref="T5"/>
    </sheetView>
  </sheetViews>
  <sheetFormatPr defaultRowHeight="15"/>
  <cols>
    <col min="2" max="2" width="78.5703125" bestFit="1" customWidth="1"/>
    <col min="3" max="3" width="12.140625" bestFit="1" customWidth="1"/>
    <col min="4" max="4" width="55.7109375" bestFit="1" customWidth="1"/>
    <col min="5" max="5" width="16.85546875" style="4" customWidth="1"/>
    <col min="6" max="6" width="50" bestFit="1" customWidth="1"/>
    <col min="10" max="10" width="50.7109375" bestFit="1" customWidth="1"/>
    <col min="11" max="11" width="21" bestFit="1" customWidth="1"/>
    <col min="14" max="14" width="13.140625" bestFit="1" customWidth="1"/>
    <col min="16" max="16" width="11.140625" bestFit="1" customWidth="1"/>
    <col min="17" max="17" width="13.42578125" bestFit="1" customWidth="1"/>
    <col min="20" max="20" width="11.140625" bestFit="1" customWidth="1"/>
  </cols>
  <sheetData>
    <row r="2" spans="1:20">
      <c r="A2" t="s">
        <v>427</v>
      </c>
      <c r="O2" t="s">
        <v>13</v>
      </c>
      <c r="P2" t="s">
        <v>4</v>
      </c>
      <c r="Q2" t="s">
        <v>423</v>
      </c>
    </row>
    <row r="3" spans="1:20">
      <c r="O3" t="s">
        <v>21</v>
      </c>
      <c r="P3" s="6">
        <v>2377445</v>
      </c>
      <c r="Q3" s="7">
        <f>+P3/$P$10</f>
        <v>8.4460177172739737E-2</v>
      </c>
      <c r="S3" t="s">
        <v>426</v>
      </c>
      <c r="T3" s="6">
        <f>+P9</f>
        <v>25744284.600000001</v>
      </c>
    </row>
    <row r="4" spans="1:20">
      <c r="A4" t="s">
        <v>428</v>
      </c>
      <c r="O4" t="s">
        <v>424</v>
      </c>
      <c r="P4" s="6">
        <v>26980</v>
      </c>
      <c r="Q4" s="7">
        <f t="shared" ref="Q4:Q10" si="0">+P4/$P$10</f>
        <v>9.5848088183765265E-4</v>
      </c>
      <c r="S4" t="s">
        <v>424</v>
      </c>
      <c r="T4" s="6">
        <f>+P4</f>
        <v>26980</v>
      </c>
    </row>
    <row r="5" spans="1:20">
      <c r="A5" t="s">
        <v>429</v>
      </c>
      <c r="O5" t="s">
        <v>103</v>
      </c>
      <c r="P5" s="6">
        <v>816053.6</v>
      </c>
      <c r="Q5" s="7">
        <f t="shared" si="0"/>
        <v>2.8990799635092331E-2</v>
      </c>
      <c r="S5" t="s">
        <v>21</v>
      </c>
      <c r="T5" s="6">
        <f>+P3</f>
        <v>2377445</v>
      </c>
    </row>
    <row r="6" spans="1:20">
      <c r="A6" t="s">
        <v>430</v>
      </c>
      <c r="O6" t="s">
        <v>39</v>
      </c>
      <c r="P6" s="6">
        <v>24782095</v>
      </c>
      <c r="Q6" s="7">
        <f t="shared" si="0"/>
        <v>0.88039897217881702</v>
      </c>
    </row>
    <row r="7" spans="1:20">
      <c r="O7" t="s">
        <v>425</v>
      </c>
      <c r="P7" s="6">
        <v>146136</v>
      </c>
      <c r="Q7" s="7">
        <f t="shared" si="0"/>
        <v>5.1915701315132399E-3</v>
      </c>
    </row>
    <row r="8" spans="1:20">
      <c r="E8" s="5">
        <f>SUM(E13:E93)</f>
        <v>28148709.600000001</v>
      </c>
      <c r="Q8" s="7"/>
    </row>
    <row r="9" spans="1:20">
      <c r="E9" s="5">
        <f>SUBTOTAL(9,E13:E93)</f>
        <v>28148709.600000001</v>
      </c>
      <c r="O9" t="s">
        <v>426</v>
      </c>
      <c r="P9" s="6">
        <f>SUM(P5:P7)</f>
        <v>25744284.600000001</v>
      </c>
      <c r="Q9" s="7">
        <f t="shared" si="0"/>
        <v>0.91458134194542262</v>
      </c>
    </row>
    <row r="10" spans="1:20">
      <c r="E10" s="5">
        <f>SUM(E13:E93)</f>
        <v>28148709.600000001</v>
      </c>
      <c r="O10" t="s">
        <v>102</v>
      </c>
      <c r="P10" s="6">
        <f>SUM(P3:P7)</f>
        <v>28148709.600000001</v>
      </c>
      <c r="Q10" s="7">
        <f t="shared" si="0"/>
        <v>1</v>
      </c>
    </row>
    <row r="12" spans="1:20">
      <c r="A12" t="s">
        <v>0</v>
      </c>
      <c r="B12" t="s">
        <v>1</v>
      </c>
      <c r="C12" t="s">
        <v>2</v>
      </c>
      <c r="D12" t="s">
        <v>3</v>
      </c>
      <c r="E12" s="4" t="s">
        <v>4</v>
      </c>
      <c r="F12" t="s">
        <v>5</v>
      </c>
      <c r="G12" t="s">
        <v>18</v>
      </c>
      <c r="H12" t="s">
        <v>6</v>
      </c>
      <c r="I12" t="s">
        <v>7</v>
      </c>
      <c r="J12" t="s">
        <v>8</v>
      </c>
      <c r="K12" t="s">
        <v>9</v>
      </c>
      <c r="L12" t="s">
        <v>10</v>
      </c>
      <c r="M12" t="s">
        <v>11</v>
      </c>
      <c r="N12" t="s">
        <v>12</v>
      </c>
      <c r="O12" t="s">
        <v>13</v>
      </c>
    </row>
    <row r="13" spans="1:20">
      <c r="A13" t="s">
        <v>178</v>
      </c>
      <c r="B13" t="s">
        <v>15</v>
      </c>
      <c r="C13" s="8">
        <v>43808</v>
      </c>
      <c r="D13" t="s">
        <v>16</v>
      </c>
      <c r="E13" s="4">
        <v>22000</v>
      </c>
      <c r="F13" t="s">
        <v>17</v>
      </c>
      <c r="G13" t="s">
        <v>179</v>
      </c>
      <c r="H13" t="s">
        <v>180</v>
      </c>
      <c r="I13" t="s">
        <v>19</v>
      </c>
      <c r="J13" t="s">
        <v>181</v>
      </c>
      <c r="K13" t="s">
        <v>182</v>
      </c>
      <c r="L13">
        <v>2088</v>
      </c>
      <c r="M13" t="s">
        <v>25</v>
      </c>
      <c r="N13" t="s">
        <v>183</v>
      </c>
      <c r="O13" t="s">
        <v>90</v>
      </c>
    </row>
    <row r="14" spans="1:20">
      <c r="A14" t="s">
        <v>277</v>
      </c>
      <c r="B14" t="s">
        <v>74</v>
      </c>
      <c r="C14" s="8">
        <v>44567</v>
      </c>
      <c r="D14" t="s">
        <v>75</v>
      </c>
      <c r="E14" s="4">
        <v>4980</v>
      </c>
      <c r="F14" t="s">
        <v>76</v>
      </c>
      <c r="G14" t="s">
        <v>77</v>
      </c>
      <c r="H14" t="s">
        <v>78</v>
      </c>
      <c r="I14" t="s">
        <v>29</v>
      </c>
      <c r="J14" t="s">
        <v>278</v>
      </c>
      <c r="K14" t="s">
        <v>279</v>
      </c>
      <c r="L14">
        <v>4872</v>
      </c>
      <c r="M14" t="s">
        <v>31</v>
      </c>
      <c r="N14" t="s">
        <v>57</v>
      </c>
      <c r="O14" t="s">
        <v>58</v>
      </c>
    </row>
    <row r="15" spans="1:20">
      <c r="A15" t="s">
        <v>376</v>
      </c>
      <c r="B15" t="s">
        <v>15</v>
      </c>
      <c r="C15" s="8">
        <v>43439</v>
      </c>
      <c r="D15" t="s">
        <v>16</v>
      </c>
      <c r="E15" s="4">
        <v>6000</v>
      </c>
      <c r="F15" t="s">
        <v>17</v>
      </c>
      <c r="G15" t="s">
        <v>377</v>
      </c>
      <c r="H15" t="s">
        <v>378</v>
      </c>
      <c r="I15" t="s">
        <v>19</v>
      </c>
      <c r="J15" t="s">
        <v>379</v>
      </c>
      <c r="K15" t="s">
        <v>380</v>
      </c>
      <c r="L15">
        <v>3350</v>
      </c>
      <c r="M15" t="s">
        <v>20</v>
      </c>
      <c r="N15" t="s">
        <v>27</v>
      </c>
      <c r="O15" t="s">
        <v>21</v>
      </c>
    </row>
    <row r="16" spans="1:20">
      <c r="A16" t="s">
        <v>173</v>
      </c>
      <c r="B16" t="s">
        <v>15</v>
      </c>
      <c r="C16" s="8">
        <v>43819</v>
      </c>
      <c r="D16" t="s">
        <v>16</v>
      </c>
      <c r="E16" s="4">
        <v>3500</v>
      </c>
      <c r="F16" t="s">
        <v>17</v>
      </c>
      <c r="G16" t="s">
        <v>174</v>
      </c>
      <c r="H16" t="s">
        <v>175</v>
      </c>
      <c r="I16" t="s">
        <v>19</v>
      </c>
      <c r="J16" t="s">
        <v>176</v>
      </c>
      <c r="K16" t="s">
        <v>177</v>
      </c>
      <c r="L16">
        <v>3233</v>
      </c>
      <c r="M16" t="s">
        <v>20</v>
      </c>
      <c r="N16" t="s">
        <v>91</v>
      </c>
      <c r="O16" t="s">
        <v>21</v>
      </c>
    </row>
    <row r="17" spans="1:15">
      <c r="A17" t="s">
        <v>224</v>
      </c>
      <c r="B17" t="s">
        <v>15</v>
      </c>
      <c r="C17" s="8">
        <v>43858</v>
      </c>
      <c r="D17" t="s">
        <v>16</v>
      </c>
      <c r="E17" s="4">
        <v>5335</v>
      </c>
      <c r="F17" t="s">
        <v>17</v>
      </c>
      <c r="G17" t="s">
        <v>225</v>
      </c>
      <c r="H17" t="s">
        <v>226</v>
      </c>
      <c r="I17" t="s">
        <v>19</v>
      </c>
      <c r="J17" t="s">
        <v>227</v>
      </c>
      <c r="K17" t="s">
        <v>228</v>
      </c>
      <c r="L17">
        <v>3223</v>
      </c>
      <c r="M17" t="s">
        <v>20</v>
      </c>
      <c r="N17" t="s">
        <v>91</v>
      </c>
      <c r="O17" t="s">
        <v>21</v>
      </c>
    </row>
    <row r="18" spans="1:15">
      <c r="A18" t="s">
        <v>261</v>
      </c>
      <c r="B18" t="s">
        <v>36</v>
      </c>
      <c r="C18" s="8">
        <v>44077</v>
      </c>
      <c r="D18" t="s">
        <v>53</v>
      </c>
      <c r="E18" s="4">
        <v>11744</v>
      </c>
      <c r="F18" t="s">
        <v>54</v>
      </c>
      <c r="G18" t="s">
        <v>262</v>
      </c>
      <c r="H18" t="s">
        <v>55</v>
      </c>
      <c r="I18" t="s">
        <v>35</v>
      </c>
      <c r="J18" t="s">
        <v>263</v>
      </c>
      <c r="K18" t="s">
        <v>264</v>
      </c>
      <c r="L18">
        <v>3223</v>
      </c>
      <c r="M18" t="s">
        <v>20</v>
      </c>
      <c r="N18" t="s">
        <v>91</v>
      </c>
      <c r="O18" t="s">
        <v>21</v>
      </c>
    </row>
    <row r="19" spans="1:15">
      <c r="A19" t="s">
        <v>417</v>
      </c>
      <c r="B19" t="s">
        <v>15</v>
      </c>
      <c r="C19" s="8">
        <v>44389</v>
      </c>
      <c r="D19" t="s">
        <v>32</v>
      </c>
      <c r="E19" s="4">
        <v>2200000</v>
      </c>
      <c r="F19" t="s">
        <v>418</v>
      </c>
      <c r="G19" t="s">
        <v>419</v>
      </c>
      <c r="H19" t="s">
        <v>420</v>
      </c>
      <c r="I19" t="s">
        <v>22</v>
      </c>
      <c r="J19" t="s">
        <v>421</v>
      </c>
      <c r="K19" t="s">
        <v>422</v>
      </c>
      <c r="L19">
        <v>3220</v>
      </c>
      <c r="M19" t="s">
        <v>20</v>
      </c>
      <c r="N19" t="s">
        <v>63</v>
      </c>
      <c r="O19" t="s">
        <v>21</v>
      </c>
    </row>
    <row r="20" spans="1:15">
      <c r="A20" t="s">
        <v>134</v>
      </c>
      <c r="B20" t="s">
        <v>15</v>
      </c>
      <c r="C20" s="8">
        <v>43796</v>
      </c>
      <c r="D20" t="s">
        <v>16</v>
      </c>
      <c r="E20" s="4">
        <v>11000</v>
      </c>
      <c r="F20" t="s">
        <v>17</v>
      </c>
      <c r="G20" t="s">
        <v>135</v>
      </c>
      <c r="H20" t="s">
        <v>136</v>
      </c>
      <c r="I20" t="s">
        <v>19</v>
      </c>
      <c r="J20" t="s">
        <v>137</v>
      </c>
      <c r="K20" t="s">
        <v>138</v>
      </c>
      <c r="L20">
        <v>3930</v>
      </c>
      <c r="M20" t="s">
        <v>20</v>
      </c>
      <c r="N20" t="s">
        <v>60</v>
      </c>
      <c r="O20" t="s">
        <v>21</v>
      </c>
    </row>
    <row r="21" spans="1:15">
      <c r="A21" t="s">
        <v>384</v>
      </c>
      <c r="B21" t="s">
        <v>74</v>
      </c>
      <c r="C21" s="8">
        <v>43630</v>
      </c>
      <c r="D21" t="s">
        <v>32</v>
      </c>
      <c r="E21" s="4">
        <v>1400</v>
      </c>
      <c r="F21" t="s">
        <v>79</v>
      </c>
      <c r="G21" t="s">
        <v>77</v>
      </c>
      <c r="H21" t="s">
        <v>80</v>
      </c>
      <c r="I21" t="s">
        <v>22</v>
      </c>
      <c r="J21" t="s">
        <v>385</v>
      </c>
      <c r="K21" t="s">
        <v>386</v>
      </c>
      <c r="L21">
        <v>2170</v>
      </c>
      <c r="M21" t="s">
        <v>25</v>
      </c>
      <c r="N21" t="s">
        <v>52</v>
      </c>
      <c r="O21" t="s">
        <v>21</v>
      </c>
    </row>
    <row r="22" spans="1:15">
      <c r="A22" t="s">
        <v>408</v>
      </c>
      <c r="B22" t="s">
        <v>15</v>
      </c>
      <c r="C22" s="8">
        <v>43817</v>
      </c>
      <c r="D22" t="s">
        <v>16</v>
      </c>
      <c r="E22" s="4">
        <v>10000</v>
      </c>
      <c r="F22" t="s">
        <v>17</v>
      </c>
      <c r="G22" t="s">
        <v>409</v>
      </c>
      <c r="H22" t="s">
        <v>410</v>
      </c>
      <c r="I22" t="s">
        <v>19</v>
      </c>
      <c r="J22" t="s">
        <v>411</v>
      </c>
      <c r="K22" t="s">
        <v>51</v>
      </c>
      <c r="L22">
        <v>2170</v>
      </c>
      <c r="M22" t="s">
        <v>25</v>
      </c>
      <c r="N22" t="s">
        <v>52</v>
      </c>
      <c r="O22" t="s">
        <v>21</v>
      </c>
    </row>
    <row r="23" spans="1:15">
      <c r="A23" t="s">
        <v>404</v>
      </c>
      <c r="B23" t="s">
        <v>74</v>
      </c>
      <c r="C23" s="8">
        <v>44567</v>
      </c>
      <c r="D23" t="s">
        <v>75</v>
      </c>
      <c r="E23" s="4">
        <v>5000</v>
      </c>
      <c r="F23" t="s">
        <v>76</v>
      </c>
      <c r="G23" t="s">
        <v>77</v>
      </c>
      <c r="H23" t="s">
        <v>78</v>
      </c>
      <c r="I23" t="s">
        <v>29</v>
      </c>
      <c r="J23" t="s">
        <v>385</v>
      </c>
      <c r="K23" t="s">
        <v>405</v>
      </c>
      <c r="L23">
        <v>2170</v>
      </c>
      <c r="M23" t="s">
        <v>25</v>
      </c>
      <c r="N23" t="s">
        <v>52</v>
      </c>
      <c r="O23" t="s">
        <v>21</v>
      </c>
    </row>
    <row r="24" spans="1:15">
      <c r="A24" t="s">
        <v>357</v>
      </c>
      <c r="B24" t="s">
        <v>74</v>
      </c>
      <c r="C24" s="8">
        <v>44567</v>
      </c>
      <c r="D24" t="s">
        <v>75</v>
      </c>
      <c r="E24" s="4">
        <v>3250</v>
      </c>
      <c r="F24" t="s">
        <v>76</v>
      </c>
      <c r="G24" t="s">
        <v>77</v>
      </c>
      <c r="H24" t="s">
        <v>78</v>
      </c>
      <c r="I24" t="s">
        <v>29</v>
      </c>
      <c r="J24" t="s">
        <v>358</v>
      </c>
      <c r="K24" t="s">
        <v>359</v>
      </c>
      <c r="L24">
        <v>7050</v>
      </c>
      <c r="M24" t="s">
        <v>87</v>
      </c>
      <c r="N24" t="s">
        <v>88</v>
      </c>
      <c r="O24" t="s">
        <v>21</v>
      </c>
    </row>
    <row r="25" spans="1:15">
      <c r="A25" t="s">
        <v>329</v>
      </c>
      <c r="B25" t="s">
        <v>74</v>
      </c>
      <c r="C25" s="8">
        <v>43634</v>
      </c>
      <c r="D25" t="s">
        <v>32</v>
      </c>
      <c r="E25" s="4">
        <v>2950</v>
      </c>
      <c r="F25" t="s">
        <v>79</v>
      </c>
      <c r="G25" t="s">
        <v>77</v>
      </c>
      <c r="H25" t="s">
        <v>80</v>
      </c>
      <c r="I25" t="s">
        <v>22</v>
      </c>
      <c r="J25" t="s">
        <v>330</v>
      </c>
      <c r="K25" t="s">
        <v>331</v>
      </c>
      <c r="L25">
        <v>2541</v>
      </c>
      <c r="M25" t="s">
        <v>25</v>
      </c>
      <c r="N25" t="s">
        <v>41</v>
      </c>
      <c r="O25" t="s">
        <v>21</v>
      </c>
    </row>
    <row r="26" spans="1:15">
      <c r="A26" t="s">
        <v>288</v>
      </c>
      <c r="B26" t="s">
        <v>15</v>
      </c>
      <c r="C26" s="8">
        <v>44337</v>
      </c>
      <c r="D26" t="s">
        <v>32</v>
      </c>
      <c r="E26" s="4">
        <v>8800</v>
      </c>
      <c r="F26" t="s">
        <v>33</v>
      </c>
      <c r="G26" t="s">
        <v>289</v>
      </c>
      <c r="H26" t="s">
        <v>290</v>
      </c>
      <c r="I26" t="s">
        <v>29</v>
      </c>
      <c r="J26" t="s">
        <v>291</v>
      </c>
      <c r="K26" t="s">
        <v>292</v>
      </c>
      <c r="L26">
        <v>4171</v>
      </c>
      <c r="M26" t="s">
        <v>31</v>
      </c>
      <c r="N26" t="s">
        <v>293</v>
      </c>
      <c r="O26" t="s">
        <v>21</v>
      </c>
    </row>
    <row r="27" spans="1:15">
      <c r="A27" t="s">
        <v>215</v>
      </c>
      <c r="B27" t="s">
        <v>15</v>
      </c>
      <c r="C27" s="8">
        <v>43434</v>
      </c>
      <c r="D27" t="s">
        <v>16</v>
      </c>
      <c r="E27" s="4">
        <v>5225</v>
      </c>
      <c r="F27" t="s">
        <v>17</v>
      </c>
      <c r="G27" t="s">
        <v>62</v>
      </c>
      <c r="H27" t="s">
        <v>216</v>
      </c>
      <c r="I27" t="s">
        <v>19</v>
      </c>
      <c r="J27" t="s">
        <v>217</v>
      </c>
      <c r="K27" t="s">
        <v>218</v>
      </c>
      <c r="L27">
        <v>2016</v>
      </c>
      <c r="M27" t="s">
        <v>24</v>
      </c>
      <c r="N27" t="s">
        <v>48</v>
      </c>
      <c r="O27" t="s">
        <v>21</v>
      </c>
    </row>
    <row r="28" spans="1:15">
      <c r="A28" t="s">
        <v>280</v>
      </c>
      <c r="B28" t="s">
        <v>15</v>
      </c>
      <c r="C28" s="8">
        <v>43468</v>
      </c>
      <c r="D28" t="s">
        <v>16</v>
      </c>
      <c r="E28" s="4">
        <v>13500</v>
      </c>
      <c r="F28" t="s">
        <v>17</v>
      </c>
      <c r="G28" t="s">
        <v>100</v>
      </c>
      <c r="H28" t="s">
        <v>281</v>
      </c>
      <c r="I28" t="s">
        <v>19</v>
      </c>
      <c r="J28" t="s">
        <v>142</v>
      </c>
      <c r="K28" t="s">
        <v>143</v>
      </c>
      <c r="L28">
        <v>5165</v>
      </c>
      <c r="M28" t="s">
        <v>24</v>
      </c>
      <c r="N28" t="s">
        <v>48</v>
      </c>
      <c r="O28" t="s">
        <v>21</v>
      </c>
    </row>
    <row r="29" spans="1:15">
      <c r="A29" t="s">
        <v>340</v>
      </c>
      <c r="B29" t="s">
        <v>74</v>
      </c>
      <c r="C29" s="8">
        <v>43630</v>
      </c>
      <c r="D29" t="s">
        <v>32</v>
      </c>
      <c r="E29" s="4">
        <v>4100</v>
      </c>
      <c r="F29" t="s">
        <v>79</v>
      </c>
      <c r="G29" t="s">
        <v>77</v>
      </c>
      <c r="H29" t="s">
        <v>80</v>
      </c>
      <c r="I29" t="s">
        <v>22</v>
      </c>
      <c r="J29" t="s">
        <v>341</v>
      </c>
      <c r="K29" t="s">
        <v>342</v>
      </c>
      <c r="L29">
        <v>5016</v>
      </c>
      <c r="M29" t="s">
        <v>24</v>
      </c>
      <c r="N29" t="s">
        <v>48</v>
      </c>
      <c r="O29" t="s">
        <v>21</v>
      </c>
    </row>
    <row r="30" spans="1:15">
      <c r="A30" t="s">
        <v>247</v>
      </c>
      <c r="B30" t="s">
        <v>74</v>
      </c>
      <c r="C30" s="8">
        <v>44007</v>
      </c>
      <c r="D30" t="s">
        <v>75</v>
      </c>
      <c r="E30" s="4">
        <v>5000</v>
      </c>
      <c r="F30" t="s">
        <v>82</v>
      </c>
      <c r="G30" t="s">
        <v>77</v>
      </c>
      <c r="H30" t="s">
        <v>80</v>
      </c>
      <c r="I30" t="s">
        <v>29</v>
      </c>
      <c r="J30" t="s">
        <v>248</v>
      </c>
      <c r="K30" t="s">
        <v>249</v>
      </c>
      <c r="L30">
        <v>5165</v>
      </c>
      <c r="M30" t="s">
        <v>24</v>
      </c>
      <c r="N30" t="s">
        <v>48</v>
      </c>
      <c r="O30" t="s">
        <v>21</v>
      </c>
    </row>
    <row r="31" spans="1:15">
      <c r="A31" t="s">
        <v>302</v>
      </c>
      <c r="B31" t="s">
        <v>74</v>
      </c>
      <c r="C31" s="8">
        <v>44567</v>
      </c>
      <c r="D31" t="s">
        <v>75</v>
      </c>
      <c r="E31" s="4">
        <v>3500</v>
      </c>
      <c r="F31" t="s">
        <v>76</v>
      </c>
      <c r="G31" t="s">
        <v>77</v>
      </c>
      <c r="H31" t="s">
        <v>78</v>
      </c>
      <c r="I31" t="s">
        <v>29</v>
      </c>
      <c r="J31" t="s">
        <v>303</v>
      </c>
      <c r="K31" t="s">
        <v>101</v>
      </c>
      <c r="L31">
        <v>5024</v>
      </c>
      <c r="M31" t="s">
        <v>24</v>
      </c>
      <c r="N31" t="s">
        <v>48</v>
      </c>
      <c r="O31" t="s">
        <v>21</v>
      </c>
    </row>
    <row r="32" spans="1:15">
      <c r="A32" t="s">
        <v>334</v>
      </c>
      <c r="B32" t="s">
        <v>74</v>
      </c>
      <c r="C32" s="8">
        <v>44567</v>
      </c>
      <c r="D32" t="s">
        <v>75</v>
      </c>
      <c r="E32" s="4">
        <v>2000</v>
      </c>
      <c r="F32" t="s">
        <v>76</v>
      </c>
      <c r="G32" t="s">
        <v>77</v>
      </c>
      <c r="H32" t="s">
        <v>78</v>
      </c>
      <c r="I32" t="s">
        <v>29</v>
      </c>
      <c r="J32" t="s">
        <v>335</v>
      </c>
      <c r="K32" t="s">
        <v>336</v>
      </c>
      <c r="L32">
        <v>5016</v>
      </c>
      <c r="M32" t="s">
        <v>24</v>
      </c>
      <c r="N32" t="s">
        <v>48</v>
      </c>
      <c r="O32" t="s">
        <v>21</v>
      </c>
    </row>
    <row r="33" spans="1:15">
      <c r="A33" t="s">
        <v>346</v>
      </c>
      <c r="B33" t="s">
        <v>74</v>
      </c>
      <c r="C33" s="8">
        <v>44567</v>
      </c>
      <c r="D33" t="s">
        <v>75</v>
      </c>
      <c r="E33" s="4">
        <v>5000</v>
      </c>
      <c r="F33" t="s">
        <v>76</v>
      </c>
      <c r="G33" t="s">
        <v>77</v>
      </c>
      <c r="H33" t="s">
        <v>78</v>
      </c>
      <c r="I33" t="s">
        <v>29</v>
      </c>
      <c r="J33" t="s">
        <v>341</v>
      </c>
      <c r="K33" t="s">
        <v>342</v>
      </c>
      <c r="L33">
        <v>5016</v>
      </c>
      <c r="M33" t="s">
        <v>24</v>
      </c>
      <c r="N33" t="s">
        <v>48</v>
      </c>
      <c r="O33" t="s">
        <v>21</v>
      </c>
    </row>
    <row r="34" spans="1:15">
      <c r="A34" t="s">
        <v>199</v>
      </c>
      <c r="B34" t="s">
        <v>15</v>
      </c>
      <c r="C34" s="8">
        <v>43796</v>
      </c>
      <c r="D34" t="s">
        <v>16</v>
      </c>
      <c r="E34" s="4">
        <v>5000</v>
      </c>
      <c r="F34" t="s">
        <v>17</v>
      </c>
      <c r="G34" t="s">
        <v>200</v>
      </c>
      <c r="H34" t="s">
        <v>201</v>
      </c>
      <c r="I34" t="s">
        <v>19</v>
      </c>
      <c r="J34" t="s">
        <v>202</v>
      </c>
      <c r="K34" t="s">
        <v>203</v>
      </c>
      <c r="L34">
        <v>2284</v>
      </c>
      <c r="M34" t="s">
        <v>25</v>
      </c>
      <c r="N34" t="s">
        <v>204</v>
      </c>
      <c r="O34" t="s">
        <v>21</v>
      </c>
    </row>
    <row r="35" spans="1:15">
      <c r="A35" t="s">
        <v>354</v>
      </c>
      <c r="B35" t="s">
        <v>74</v>
      </c>
      <c r="C35" s="8">
        <v>44567</v>
      </c>
      <c r="D35" t="s">
        <v>75</v>
      </c>
      <c r="E35" s="4">
        <v>1200</v>
      </c>
      <c r="F35" t="s">
        <v>76</v>
      </c>
      <c r="G35" t="s">
        <v>77</v>
      </c>
      <c r="H35" t="s">
        <v>78</v>
      </c>
      <c r="I35" t="s">
        <v>29</v>
      </c>
      <c r="J35" t="s">
        <v>355</v>
      </c>
      <c r="K35" t="s">
        <v>356</v>
      </c>
      <c r="L35">
        <v>2284</v>
      </c>
      <c r="M35" t="s">
        <v>25</v>
      </c>
      <c r="N35" t="s">
        <v>204</v>
      </c>
      <c r="O35" t="s">
        <v>21</v>
      </c>
    </row>
    <row r="36" spans="1:15">
      <c r="A36" t="s">
        <v>139</v>
      </c>
      <c r="B36" t="s">
        <v>36</v>
      </c>
      <c r="C36" s="8">
        <v>44508</v>
      </c>
      <c r="D36" t="s">
        <v>32</v>
      </c>
      <c r="E36" s="4">
        <v>10958</v>
      </c>
      <c r="F36" t="s">
        <v>37</v>
      </c>
      <c r="G36" t="s">
        <v>141</v>
      </c>
      <c r="H36" t="s">
        <v>140</v>
      </c>
      <c r="I36" t="s">
        <v>29</v>
      </c>
      <c r="J36" t="s">
        <v>142</v>
      </c>
      <c r="K36" t="s">
        <v>143</v>
      </c>
      <c r="L36">
        <v>5165</v>
      </c>
      <c r="M36" t="s">
        <v>24</v>
      </c>
      <c r="N36" t="s">
        <v>64</v>
      </c>
      <c r="O36" t="s">
        <v>21</v>
      </c>
    </row>
    <row r="37" spans="1:15">
      <c r="A37" t="s">
        <v>250</v>
      </c>
      <c r="B37" t="s">
        <v>15</v>
      </c>
      <c r="C37" s="8">
        <v>43833</v>
      </c>
      <c r="D37" t="s">
        <v>16</v>
      </c>
      <c r="E37" s="4">
        <v>9000</v>
      </c>
      <c r="F37" t="s">
        <v>17</v>
      </c>
      <c r="G37" t="s">
        <v>251</v>
      </c>
      <c r="H37" t="s">
        <v>252</v>
      </c>
      <c r="I37" t="s">
        <v>19</v>
      </c>
      <c r="J37" t="s">
        <v>253</v>
      </c>
      <c r="K37" t="s">
        <v>254</v>
      </c>
      <c r="L37">
        <v>3775</v>
      </c>
      <c r="M37" t="s">
        <v>20</v>
      </c>
      <c r="N37" t="s">
        <v>42</v>
      </c>
      <c r="O37" t="s">
        <v>21</v>
      </c>
    </row>
    <row r="38" spans="1:15">
      <c r="A38" t="s">
        <v>123</v>
      </c>
      <c r="B38" t="s">
        <v>36</v>
      </c>
      <c r="C38" s="8">
        <v>43294</v>
      </c>
      <c r="D38" t="s">
        <v>34</v>
      </c>
      <c r="E38" s="4">
        <v>2500</v>
      </c>
      <c r="F38" t="s">
        <v>124</v>
      </c>
      <c r="G38" t="s">
        <v>125</v>
      </c>
      <c r="H38" t="s">
        <v>126</v>
      </c>
      <c r="I38" t="s">
        <v>35</v>
      </c>
      <c r="J38" t="s">
        <v>127</v>
      </c>
      <c r="K38" t="s">
        <v>128</v>
      </c>
      <c r="L38">
        <v>4068</v>
      </c>
      <c r="M38" t="s">
        <v>31</v>
      </c>
      <c r="N38" t="s">
        <v>97</v>
      </c>
      <c r="O38" t="s">
        <v>21</v>
      </c>
    </row>
    <row r="39" spans="1:15">
      <c r="A39" t="s">
        <v>406</v>
      </c>
      <c r="B39" t="s">
        <v>74</v>
      </c>
      <c r="C39" s="8">
        <v>43633</v>
      </c>
      <c r="D39" t="s">
        <v>32</v>
      </c>
      <c r="E39" s="4">
        <v>4925</v>
      </c>
      <c r="F39" t="s">
        <v>79</v>
      </c>
      <c r="G39" t="s">
        <v>77</v>
      </c>
      <c r="H39" t="s">
        <v>80</v>
      </c>
      <c r="I39" t="s">
        <v>22</v>
      </c>
      <c r="J39" t="s">
        <v>407</v>
      </c>
      <c r="K39" t="s">
        <v>107</v>
      </c>
      <c r="L39">
        <v>2259</v>
      </c>
      <c r="M39" t="s">
        <v>25</v>
      </c>
      <c r="N39" t="s">
        <v>109</v>
      </c>
      <c r="O39" t="s">
        <v>21</v>
      </c>
    </row>
    <row r="40" spans="1:15">
      <c r="A40" t="s">
        <v>104</v>
      </c>
      <c r="B40" t="s">
        <v>15</v>
      </c>
      <c r="C40" s="8">
        <v>44349</v>
      </c>
      <c r="D40" t="s">
        <v>32</v>
      </c>
      <c r="E40" s="4">
        <v>12898</v>
      </c>
      <c r="F40" t="s">
        <v>33</v>
      </c>
      <c r="G40" t="s">
        <v>105</v>
      </c>
      <c r="H40" t="s">
        <v>106</v>
      </c>
      <c r="I40" t="s">
        <v>29</v>
      </c>
      <c r="J40" t="s">
        <v>108</v>
      </c>
      <c r="K40" t="s">
        <v>107</v>
      </c>
      <c r="L40">
        <v>2259</v>
      </c>
      <c r="M40" t="s">
        <v>25</v>
      </c>
      <c r="N40" t="s">
        <v>109</v>
      </c>
      <c r="O40" t="s">
        <v>21</v>
      </c>
    </row>
    <row r="41" spans="1:15">
      <c r="A41" t="s">
        <v>395</v>
      </c>
      <c r="B41" t="s">
        <v>74</v>
      </c>
      <c r="C41" s="8">
        <v>44567</v>
      </c>
      <c r="D41" t="s">
        <v>75</v>
      </c>
      <c r="E41" s="4">
        <v>3000</v>
      </c>
      <c r="F41" t="s">
        <v>76</v>
      </c>
      <c r="G41" t="s">
        <v>77</v>
      </c>
      <c r="H41" t="s">
        <v>78</v>
      </c>
      <c r="I41" t="s">
        <v>29</v>
      </c>
      <c r="J41" t="s">
        <v>396</v>
      </c>
      <c r="K41" t="s">
        <v>397</v>
      </c>
      <c r="L41">
        <v>2284</v>
      </c>
      <c r="M41" t="s">
        <v>25</v>
      </c>
      <c r="N41" t="s">
        <v>109</v>
      </c>
      <c r="O41" t="s">
        <v>21</v>
      </c>
    </row>
    <row r="42" spans="1:15">
      <c r="A42" t="s">
        <v>412</v>
      </c>
      <c r="B42" t="s">
        <v>74</v>
      </c>
      <c r="C42" s="8">
        <v>44567</v>
      </c>
      <c r="D42" t="s">
        <v>75</v>
      </c>
      <c r="E42" s="4">
        <v>2660</v>
      </c>
      <c r="F42" t="s">
        <v>76</v>
      </c>
      <c r="G42" t="s">
        <v>77</v>
      </c>
      <c r="H42" t="s">
        <v>78</v>
      </c>
      <c r="I42" t="s">
        <v>29</v>
      </c>
      <c r="J42" t="s">
        <v>407</v>
      </c>
      <c r="K42" t="s">
        <v>107</v>
      </c>
      <c r="L42">
        <v>2259</v>
      </c>
      <c r="M42" t="s">
        <v>25</v>
      </c>
      <c r="N42" t="s">
        <v>109</v>
      </c>
      <c r="O42" t="s">
        <v>21</v>
      </c>
    </row>
    <row r="43" spans="1:15">
      <c r="A43" t="s">
        <v>129</v>
      </c>
      <c r="B43" t="s">
        <v>15</v>
      </c>
      <c r="C43" s="8">
        <v>43434</v>
      </c>
      <c r="D43" t="s">
        <v>16</v>
      </c>
      <c r="E43" s="4">
        <v>5000</v>
      </c>
      <c r="F43" t="s">
        <v>17</v>
      </c>
      <c r="G43" t="s">
        <v>130</v>
      </c>
      <c r="H43" t="s">
        <v>131</v>
      </c>
      <c r="I43" t="s">
        <v>19</v>
      </c>
      <c r="J43" t="s">
        <v>132</v>
      </c>
      <c r="K43" t="s">
        <v>113</v>
      </c>
      <c r="L43">
        <v>2529</v>
      </c>
      <c r="M43" t="s">
        <v>25</v>
      </c>
      <c r="N43" t="s">
        <v>133</v>
      </c>
      <c r="O43" t="s">
        <v>21</v>
      </c>
    </row>
    <row r="44" spans="1:15">
      <c r="A44" t="s">
        <v>110</v>
      </c>
      <c r="B44" t="s">
        <v>15</v>
      </c>
      <c r="C44" s="8">
        <v>43858</v>
      </c>
      <c r="D44" t="s">
        <v>16</v>
      </c>
      <c r="E44" s="4">
        <v>13000</v>
      </c>
      <c r="F44" t="s">
        <v>17</v>
      </c>
      <c r="G44" t="s">
        <v>105</v>
      </c>
      <c r="H44" t="s">
        <v>111</v>
      </c>
      <c r="I44" t="s">
        <v>19</v>
      </c>
      <c r="J44" t="s">
        <v>112</v>
      </c>
      <c r="K44" t="s">
        <v>113</v>
      </c>
      <c r="L44">
        <v>2529</v>
      </c>
      <c r="M44" t="s">
        <v>25</v>
      </c>
      <c r="N44" t="s">
        <v>114</v>
      </c>
      <c r="O44" t="s">
        <v>21</v>
      </c>
    </row>
    <row r="45" spans="1:15">
      <c r="A45" t="s">
        <v>244</v>
      </c>
      <c r="B45" t="s">
        <v>74</v>
      </c>
      <c r="C45" s="8">
        <v>43634</v>
      </c>
      <c r="D45" t="s">
        <v>32</v>
      </c>
      <c r="E45" s="4">
        <v>4080</v>
      </c>
      <c r="F45" t="s">
        <v>79</v>
      </c>
      <c r="G45" t="s">
        <v>77</v>
      </c>
      <c r="H45" t="s">
        <v>80</v>
      </c>
      <c r="I45" t="s">
        <v>22</v>
      </c>
      <c r="J45" t="s">
        <v>245</v>
      </c>
      <c r="K45" t="s">
        <v>246</v>
      </c>
      <c r="L45">
        <v>3156</v>
      </c>
      <c r="M45" t="s">
        <v>20</v>
      </c>
      <c r="N45" t="s">
        <v>40</v>
      </c>
      <c r="O45" t="s">
        <v>103</v>
      </c>
    </row>
    <row r="46" spans="1:15">
      <c r="A46" t="s">
        <v>190</v>
      </c>
      <c r="B46" t="s">
        <v>15</v>
      </c>
      <c r="C46" s="8">
        <v>43833</v>
      </c>
      <c r="D46" t="s">
        <v>16</v>
      </c>
      <c r="E46" s="4">
        <v>8900</v>
      </c>
      <c r="F46" t="s">
        <v>17</v>
      </c>
      <c r="G46" t="s">
        <v>191</v>
      </c>
      <c r="H46" t="s">
        <v>192</v>
      </c>
      <c r="I46" t="s">
        <v>19</v>
      </c>
      <c r="J46" t="s">
        <v>193</v>
      </c>
      <c r="K46" t="s">
        <v>194</v>
      </c>
      <c r="L46">
        <v>2112</v>
      </c>
      <c r="M46" t="s">
        <v>25</v>
      </c>
      <c r="N46" t="s">
        <v>46</v>
      </c>
      <c r="O46" t="s">
        <v>103</v>
      </c>
    </row>
    <row r="47" spans="1:15">
      <c r="A47" t="s">
        <v>115</v>
      </c>
      <c r="B47" t="s">
        <v>15</v>
      </c>
      <c r="C47" s="8">
        <v>44343</v>
      </c>
      <c r="D47" t="s">
        <v>32</v>
      </c>
      <c r="E47" s="4">
        <v>5025</v>
      </c>
      <c r="F47" t="s">
        <v>33</v>
      </c>
      <c r="G47" t="s">
        <v>105</v>
      </c>
      <c r="H47" t="s">
        <v>116</v>
      </c>
      <c r="I47" t="s">
        <v>29</v>
      </c>
      <c r="J47" t="s">
        <v>117</v>
      </c>
      <c r="K47" t="s">
        <v>73</v>
      </c>
      <c r="L47">
        <v>3140</v>
      </c>
      <c r="M47" t="s">
        <v>20</v>
      </c>
      <c r="N47" t="s">
        <v>49</v>
      </c>
      <c r="O47" t="s">
        <v>103</v>
      </c>
    </row>
    <row r="48" spans="1:15">
      <c r="A48" t="s">
        <v>164</v>
      </c>
      <c r="B48" t="s">
        <v>165</v>
      </c>
      <c r="C48" s="8">
        <v>43313</v>
      </c>
      <c r="D48" t="s">
        <v>166</v>
      </c>
      <c r="E48" s="4">
        <v>3030</v>
      </c>
      <c r="F48" t="s">
        <v>167</v>
      </c>
      <c r="G48" t="s">
        <v>168</v>
      </c>
      <c r="H48" t="s">
        <v>169</v>
      </c>
      <c r="I48" t="s">
        <v>29</v>
      </c>
      <c r="J48" t="s">
        <v>170</v>
      </c>
      <c r="K48" t="s">
        <v>171</v>
      </c>
      <c r="L48">
        <v>2228</v>
      </c>
      <c r="M48" t="s">
        <v>25</v>
      </c>
      <c r="N48" t="s">
        <v>172</v>
      </c>
      <c r="O48" t="s">
        <v>103</v>
      </c>
    </row>
    <row r="49" spans="1:15">
      <c r="A49" t="s">
        <v>210</v>
      </c>
      <c r="B49" t="s">
        <v>15</v>
      </c>
      <c r="C49" s="8">
        <v>43452</v>
      </c>
      <c r="D49" t="s">
        <v>16</v>
      </c>
      <c r="E49" s="4">
        <v>15000</v>
      </c>
      <c r="F49" t="s">
        <v>17</v>
      </c>
      <c r="G49" t="s">
        <v>211</v>
      </c>
      <c r="H49" t="s">
        <v>212</v>
      </c>
      <c r="I49" t="s">
        <v>19</v>
      </c>
      <c r="J49" t="s">
        <v>213</v>
      </c>
      <c r="K49" t="s">
        <v>214</v>
      </c>
      <c r="L49">
        <v>2221</v>
      </c>
      <c r="M49" t="s">
        <v>25</v>
      </c>
      <c r="N49" t="s">
        <v>172</v>
      </c>
      <c r="O49" t="s">
        <v>103</v>
      </c>
    </row>
    <row r="50" spans="1:15">
      <c r="A50" t="s">
        <v>297</v>
      </c>
      <c r="B50" t="s">
        <v>15</v>
      </c>
      <c r="C50" s="8">
        <v>43111</v>
      </c>
      <c r="D50" t="s">
        <v>16</v>
      </c>
      <c r="E50" s="4">
        <v>8416.1</v>
      </c>
      <c r="F50" t="s">
        <v>17</v>
      </c>
      <c r="G50" t="s">
        <v>298</v>
      </c>
      <c r="H50" t="s">
        <v>299</v>
      </c>
      <c r="I50" t="s">
        <v>19</v>
      </c>
      <c r="J50" t="s">
        <v>300</v>
      </c>
      <c r="K50" t="s">
        <v>301</v>
      </c>
      <c r="L50">
        <v>2230</v>
      </c>
      <c r="M50" t="s">
        <v>25</v>
      </c>
      <c r="N50" t="s">
        <v>172</v>
      </c>
      <c r="O50" t="s">
        <v>103</v>
      </c>
    </row>
    <row r="51" spans="1:15">
      <c r="A51" t="s">
        <v>387</v>
      </c>
      <c r="B51" t="s">
        <v>74</v>
      </c>
      <c r="C51" s="8">
        <v>43630</v>
      </c>
      <c r="D51" t="s">
        <v>32</v>
      </c>
      <c r="E51" s="4">
        <v>3925</v>
      </c>
      <c r="F51" t="s">
        <v>79</v>
      </c>
      <c r="G51" t="s">
        <v>77</v>
      </c>
      <c r="H51" t="s">
        <v>80</v>
      </c>
      <c r="I51" t="s">
        <v>22</v>
      </c>
      <c r="J51" t="s">
        <v>388</v>
      </c>
      <c r="K51" t="s">
        <v>389</v>
      </c>
      <c r="L51">
        <v>2228</v>
      </c>
      <c r="M51" t="s">
        <v>25</v>
      </c>
      <c r="N51" t="s">
        <v>172</v>
      </c>
      <c r="O51" t="s">
        <v>103</v>
      </c>
    </row>
    <row r="52" spans="1:15">
      <c r="A52" t="s">
        <v>350</v>
      </c>
      <c r="B52" t="s">
        <v>36</v>
      </c>
      <c r="C52" s="8">
        <v>44532</v>
      </c>
      <c r="D52" t="s">
        <v>32</v>
      </c>
      <c r="E52" s="4">
        <v>8000</v>
      </c>
      <c r="F52" t="s">
        <v>37</v>
      </c>
      <c r="G52" t="s">
        <v>351</v>
      </c>
      <c r="H52" t="s">
        <v>352</v>
      </c>
      <c r="I52" t="s">
        <v>29</v>
      </c>
      <c r="J52" t="s">
        <v>213</v>
      </c>
      <c r="K52" t="s">
        <v>353</v>
      </c>
      <c r="L52">
        <v>2224</v>
      </c>
      <c r="M52" t="s">
        <v>25</v>
      </c>
      <c r="N52" t="s">
        <v>172</v>
      </c>
      <c r="O52" t="s">
        <v>103</v>
      </c>
    </row>
    <row r="53" spans="1:15">
      <c r="A53" t="s">
        <v>372</v>
      </c>
      <c r="B53" t="s">
        <v>15</v>
      </c>
      <c r="C53" s="8">
        <v>43452</v>
      </c>
      <c r="D53" t="s">
        <v>16</v>
      </c>
      <c r="E53" s="4">
        <v>11000</v>
      </c>
      <c r="F53" t="s">
        <v>17</v>
      </c>
      <c r="G53" t="s">
        <v>373</v>
      </c>
      <c r="H53" t="s">
        <v>374</v>
      </c>
      <c r="I53" t="s">
        <v>19</v>
      </c>
      <c r="J53" t="s">
        <v>375</v>
      </c>
      <c r="K53" t="s">
        <v>66</v>
      </c>
      <c r="L53">
        <v>6009</v>
      </c>
      <c r="M53" t="s">
        <v>23</v>
      </c>
      <c r="N53" t="s">
        <v>50</v>
      </c>
      <c r="O53" t="s">
        <v>103</v>
      </c>
    </row>
    <row r="54" spans="1:15">
      <c r="A54" t="s">
        <v>219</v>
      </c>
      <c r="B54" t="s">
        <v>36</v>
      </c>
      <c r="C54" s="8">
        <v>44510</v>
      </c>
      <c r="D54" t="s">
        <v>32</v>
      </c>
      <c r="E54" s="4">
        <v>9157.5</v>
      </c>
      <c r="F54" t="s">
        <v>37</v>
      </c>
      <c r="G54" t="s">
        <v>220</v>
      </c>
      <c r="H54" t="s">
        <v>221</v>
      </c>
      <c r="I54" t="s">
        <v>29</v>
      </c>
      <c r="J54" t="s">
        <v>222</v>
      </c>
      <c r="K54" t="s">
        <v>223</v>
      </c>
      <c r="L54">
        <v>6009</v>
      </c>
      <c r="M54" t="s">
        <v>23</v>
      </c>
      <c r="N54" t="s">
        <v>50</v>
      </c>
      <c r="O54" t="s">
        <v>103</v>
      </c>
    </row>
    <row r="55" spans="1:15">
      <c r="A55" t="s">
        <v>242</v>
      </c>
      <c r="B55" t="s">
        <v>74</v>
      </c>
      <c r="C55" s="8">
        <v>44567</v>
      </c>
      <c r="D55" t="s">
        <v>75</v>
      </c>
      <c r="E55" s="4">
        <v>4000</v>
      </c>
      <c r="F55" t="s">
        <v>76</v>
      </c>
      <c r="G55" t="s">
        <v>77</v>
      </c>
      <c r="H55" t="s">
        <v>78</v>
      </c>
      <c r="I55" t="s">
        <v>29</v>
      </c>
      <c r="J55" t="s">
        <v>243</v>
      </c>
      <c r="K55" t="s">
        <v>223</v>
      </c>
      <c r="L55">
        <v>6009</v>
      </c>
      <c r="M55" t="s">
        <v>23</v>
      </c>
      <c r="N55" t="s">
        <v>50</v>
      </c>
      <c r="O55" t="s">
        <v>103</v>
      </c>
    </row>
    <row r="56" spans="1:15">
      <c r="A56" t="s">
        <v>362</v>
      </c>
      <c r="B56" t="s">
        <v>74</v>
      </c>
      <c r="C56" s="8">
        <v>44567</v>
      </c>
      <c r="D56" t="s">
        <v>75</v>
      </c>
      <c r="E56" s="4">
        <v>4930</v>
      </c>
      <c r="F56" t="s">
        <v>76</v>
      </c>
      <c r="G56" t="s">
        <v>77</v>
      </c>
      <c r="H56" t="s">
        <v>78</v>
      </c>
      <c r="I56" t="s">
        <v>29</v>
      </c>
      <c r="J56" t="s">
        <v>363</v>
      </c>
      <c r="K56" t="s">
        <v>223</v>
      </c>
      <c r="L56">
        <v>6009</v>
      </c>
      <c r="M56" t="s">
        <v>23</v>
      </c>
      <c r="N56" t="s">
        <v>50</v>
      </c>
      <c r="O56" t="s">
        <v>103</v>
      </c>
    </row>
    <row r="57" spans="1:15">
      <c r="A57" t="s">
        <v>282</v>
      </c>
      <c r="B57" t="s">
        <v>74</v>
      </c>
      <c r="C57" s="8">
        <v>43637</v>
      </c>
      <c r="D57" t="s">
        <v>32</v>
      </c>
      <c r="E57" s="4">
        <v>5000</v>
      </c>
      <c r="F57" t="s">
        <v>79</v>
      </c>
      <c r="G57" t="s">
        <v>77</v>
      </c>
      <c r="H57" t="s">
        <v>80</v>
      </c>
      <c r="I57" t="s">
        <v>22</v>
      </c>
      <c r="J57" t="s">
        <v>283</v>
      </c>
      <c r="K57" t="s">
        <v>284</v>
      </c>
      <c r="L57">
        <v>6726</v>
      </c>
      <c r="M57" t="s">
        <v>23</v>
      </c>
      <c r="N57" t="s">
        <v>95</v>
      </c>
      <c r="O57" t="s">
        <v>103</v>
      </c>
    </row>
    <row r="58" spans="1:15">
      <c r="A58" t="s">
        <v>313</v>
      </c>
      <c r="B58" t="s">
        <v>15</v>
      </c>
      <c r="C58" s="8">
        <v>43796</v>
      </c>
      <c r="D58" t="s">
        <v>16</v>
      </c>
      <c r="E58" s="4">
        <v>11000</v>
      </c>
      <c r="F58" t="s">
        <v>17</v>
      </c>
      <c r="G58" t="s">
        <v>314</v>
      </c>
      <c r="H58" t="s">
        <v>315</v>
      </c>
      <c r="I58" t="s">
        <v>19</v>
      </c>
      <c r="J58" t="s">
        <v>316</v>
      </c>
      <c r="K58" t="s">
        <v>317</v>
      </c>
      <c r="L58">
        <v>3191</v>
      </c>
      <c r="M58" t="s">
        <v>20</v>
      </c>
      <c r="N58" t="s">
        <v>44</v>
      </c>
      <c r="O58" t="s">
        <v>103</v>
      </c>
    </row>
    <row r="59" spans="1:15">
      <c r="A59" t="s">
        <v>401</v>
      </c>
      <c r="B59" t="s">
        <v>74</v>
      </c>
      <c r="C59" s="8">
        <v>44567</v>
      </c>
      <c r="D59" t="s">
        <v>75</v>
      </c>
      <c r="E59" s="4">
        <v>2500</v>
      </c>
      <c r="F59" t="s">
        <v>76</v>
      </c>
      <c r="G59" t="s">
        <v>77</v>
      </c>
      <c r="H59" t="s">
        <v>78</v>
      </c>
      <c r="I59" t="s">
        <v>29</v>
      </c>
      <c r="J59" t="s">
        <v>402</v>
      </c>
      <c r="K59" t="s">
        <v>403</v>
      </c>
      <c r="L59">
        <v>5522</v>
      </c>
      <c r="M59" t="s">
        <v>24</v>
      </c>
      <c r="N59" t="s">
        <v>38</v>
      </c>
      <c r="O59" t="s">
        <v>103</v>
      </c>
    </row>
    <row r="60" spans="1:15">
      <c r="A60" t="s">
        <v>398</v>
      </c>
      <c r="B60" t="s">
        <v>74</v>
      </c>
      <c r="C60" s="8">
        <v>44567</v>
      </c>
      <c r="D60" t="s">
        <v>75</v>
      </c>
      <c r="E60" s="4">
        <v>5000</v>
      </c>
      <c r="F60" t="s">
        <v>76</v>
      </c>
      <c r="G60" t="s">
        <v>77</v>
      </c>
      <c r="H60" t="s">
        <v>78</v>
      </c>
      <c r="I60" t="s">
        <v>29</v>
      </c>
      <c r="J60" t="s">
        <v>399</v>
      </c>
      <c r="K60" t="s">
        <v>400</v>
      </c>
      <c r="L60">
        <v>2108</v>
      </c>
      <c r="M60" t="s">
        <v>25</v>
      </c>
      <c r="N60" t="s">
        <v>26</v>
      </c>
      <c r="O60" t="s">
        <v>103</v>
      </c>
    </row>
    <row r="61" spans="1:15">
      <c r="A61" t="s">
        <v>159</v>
      </c>
      <c r="B61" t="s">
        <v>15</v>
      </c>
      <c r="C61" s="8">
        <v>43516</v>
      </c>
      <c r="D61" t="s">
        <v>16</v>
      </c>
      <c r="E61" s="4">
        <v>10000</v>
      </c>
      <c r="F61" t="s">
        <v>17</v>
      </c>
      <c r="G61" t="s">
        <v>160</v>
      </c>
      <c r="H61" t="s">
        <v>161</v>
      </c>
      <c r="I61" t="s">
        <v>19</v>
      </c>
      <c r="J61" t="s">
        <v>162</v>
      </c>
      <c r="K61" t="s">
        <v>163</v>
      </c>
      <c r="L61">
        <v>2111</v>
      </c>
      <c r="M61" t="s">
        <v>25</v>
      </c>
      <c r="N61" t="s">
        <v>65</v>
      </c>
      <c r="O61" t="s">
        <v>103</v>
      </c>
    </row>
    <row r="62" spans="1:15">
      <c r="A62" t="s">
        <v>205</v>
      </c>
      <c r="B62" t="s">
        <v>15</v>
      </c>
      <c r="C62" s="8">
        <v>43817</v>
      </c>
      <c r="D62" t="s">
        <v>16</v>
      </c>
      <c r="E62" s="4">
        <v>14300</v>
      </c>
      <c r="F62" t="s">
        <v>17</v>
      </c>
      <c r="G62" t="s">
        <v>206</v>
      </c>
      <c r="H62" t="s">
        <v>207</v>
      </c>
      <c r="I62" t="s">
        <v>19</v>
      </c>
      <c r="J62" t="s">
        <v>208</v>
      </c>
      <c r="K62" t="s">
        <v>209</v>
      </c>
      <c r="L62">
        <v>2110</v>
      </c>
      <c r="M62" t="s">
        <v>25</v>
      </c>
      <c r="N62" t="s">
        <v>65</v>
      </c>
      <c r="O62" t="s">
        <v>103</v>
      </c>
    </row>
    <row r="63" spans="1:15">
      <c r="A63" t="s">
        <v>413</v>
      </c>
      <c r="B63" t="s">
        <v>15</v>
      </c>
      <c r="C63" s="8">
        <v>43468</v>
      </c>
      <c r="D63" t="s">
        <v>16</v>
      </c>
      <c r="E63" s="4">
        <v>20000</v>
      </c>
      <c r="F63" t="s">
        <v>17</v>
      </c>
      <c r="G63" t="s">
        <v>61</v>
      </c>
      <c r="H63" t="s">
        <v>414</v>
      </c>
      <c r="I63" t="s">
        <v>19</v>
      </c>
      <c r="J63" t="s">
        <v>415</v>
      </c>
      <c r="K63" t="s">
        <v>416</v>
      </c>
      <c r="L63">
        <v>2066</v>
      </c>
      <c r="M63" t="s">
        <v>25</v>
      </c>
      <c r="N63" t="s">
        <v>65</v>
      </c>
      <c r="O63" t="s">
        <v>103</v>
      </c>
    </row>
    <row r="64" spans="1:15">
      <c r="A64" t="s">
        <v>154</v>
      </c>
      <c r="B64" t="s">
        <v>15</v>
      </c>
      <c r="C64" s="8">
        <v>44341</v>
      </c>
      <c r="D64" t="s">
        <v>32</v>
      </c>
      <c r="E64" s="4">
        <v>10000</v>
      </c>
      <c r="F64" t="s">
        <v>33</v>
      </c>
      <c r="G64" t="s">
        <v>155</v>
      </c>
      <c r="H64" t="s">
        <v>156</v>
      </c>
      <c r="I64" t="s">
        <v>29</v>
      </c>
      <c r="J64" t="s">
        <v>157</v>
      </c>
      <c r="K64" t="s">
        <v>158</v>
      </c>
      <c r="L64">
        <v>2065</v>
      </c>
      <c r="M64" t="s">
        <v>25</v>
      </c>
      <c r="N64" t="s">
        <v>65</v>
      </c>
      <c r="O64" t="s">
        <v>103</v>
      </c>
    </row>
    <row r="65" spans="1:15">
      <c r="A65" t="s">
        <v>285</v>
      </c>
      <c r="B65" t="s">
        <v>74</v>
      </c>
      <c r="C65" s="8">
        <v>44567</v>
      </c>
      <c r="D65" t="s">
        <v>75</v>
      </c>
      <c r="E65" s="4">
        <v>4630</v>
      </c>
      <c r="F65" t="s">
        <v>76</v>
      </c>
      <c r="G65" t="s">
        <v>77</v>
      </c>
      <c r="H65" t="s">
        <v>78</v>
      </c>
      <c r="I65" t="s">
        <v>29</v>
      </c>
      <c r="J65" t="s">
        <v>286</v>
      </c>
      <c r="K65" t="s">
        <v>287</v>
      </c>
      <c r="L65">
        <v>2063</v>
      </c>
      <c r="M65" t="s">
        <v>25</v>
      </c>
      <c r="N65" t="s">
        <v>65</v>
      </c>
      <c r="O65" t="s">
        <v>103</v>
      </c>
    </row>
    <row r="66" spans="1:15">
      <c r="A66" t="s">
        <v>322</v>
      </c>
      <c r="B66" t="s">
        <v>74</v>
      </c>
      <c r="C66" s="8">
        <v>44126</v>
      </c>
      <c r="D66" t="s">
        <v>323</v>
      </c>
      <c r="E66" s="4">
        <v>162800</v>
      </c>
      <c r="F66" t="s">
        <v>324</v>
      </c>
      <c r="G66" t="s">
        <v>325</v>
      </c>
      <c r="H66" t="s">
        <v>326</v>
      </c>
      <c r="J66" t="s">
        <v>327</v>
      </c>
      <c r="K66" t="s">
        <v>328</v>
      </c>
      <c r="L66">
        <v>6330</v>
      </c>
      <c r="M66" t="s">
        <v>23</v>
      </c>
      <c r="N66" t="s">
        <v>81</v>
      </c>
      <c r="O66" t="s">
        <v>103</v>
      </c>
    </row>
    <row r="67" spans="1:15">
      <c r="A67" t="s">
        <v>360</v>
      </c>
      <c r="B67" t="s">
        <v>74</v>
      </c>
      <c r="C67" s="8">
        <v>44567</v>
      </c>
      <c r="D67" t="s">
        <v>75</v>
      </c>
      <c r="E67" s="4">
        <v>5000</v>
      </c>
      <c r="F67" t="s">
        <v>76</v>
      </c>
      <c r="G67" t="s">
        <v>77</v>
      </c>
      <c r="H67" t="s">
        <v>78</v>
      </c>
      <c r="I67" t="s">
        <v>29</v>
      </c>
      <c r="J67" t="s">
        <v>361</v>
      </c>
      <c r="K67" t="s">
        <v>328</v>
      </c>
      <c r="L67">
        <v>6330</v>
      </c>
      <c r="M67" t="s">
        <v>23</v>
      </c>
      <c r="N67" t="s">
        <v>81</v>
      </c>
      <c r="O67" t="s">
        <v>103</v>
      </c>
    </row>
    <row r="68" spans="1:15">
      <c r="A68" t="s">
        <v>148</v>
      </c>
      <c r="B68" t="s">
        <v>15</v>
      </c>
      <c r="C68" s="8">
        <v>43467</v>
      </c>
      <c r="D68" t="s">
        <v>16</v>
      </c>
      <c r="E68" s="4">
        <v>2500</v>
      </c>
      <c r="F68" t="s">
        <v>17</v>
      </c>
      <c r="G68" t="s">
        <v>149</v>
      </c>
      <c r="H68" t="s">
        <v>150</v>
      </c>
      <c r="I68" t="s">
        <v>19</v>
      </c>
      <c r="J68" t="s">
        <v>151</v>
      </c>
      <c r="K68" t="s">
        <v>152</v>
      </c>
      <c r="L68">
        <v>6037</v>
      </c>
      <c r="M68" t="s">
        <v>23</v>
      </c>
      <c r="N68" t="s">
        <v>153</v>
      </c>
      <c r="O68" t="s">
        <v>103</v>
      </c>
    </row>
    <row r="69" spans="1:15">
      <c r="A69" t="s">
        <v>304</v>
      </c>
      <c r="B69" t="s">
        <v>15</v>
      </c>
      <c r="C69" s="8">
        <v>43808</v>
      </c>
      <c r="D69" t="s">
        <v>16</v>
      </c>
      <c r="E69" s="4">
        <v>385000</v>
      </c>
      <c r="F69" t="s">
        <v>28</v>
      </c>
      <c r="G69" t="s">
        <v>305</v>
      </c>
      <c r="H69" t="s">
        <v>306</v>
      </c>
      <c r="I69" t="s">
        <v>29</v>
      </c>
      <c r="J69" t="s">
        <v>307</v>
      </c>
      <c r="K69" t="s">
        <v>308</v>
      </c>
      <c r="L69">
        <v>2127</v>
      </c>
      <c r="M69" t="s">
        <v>25</v>
      </c>
      <c r="N69" t="s">
        <v>98</v>
      </c>
      <c r="O69" t="s">
        <v>103</v>
      </c>
    </row>
    <row r="70" spans="1:15">
      <c r="A70" t="s">
        <v>294</v>
      </c>
      <c r="B70" t="s">
        <v>74</v>
      </c>
      <c r="C70" s="8">
        <v>43633</v>
      </c>
      <c r="D70" t="s">
        <v>32</v>
      </c>
      <c r="E70" s="4">
        <v>5000</v>
      </c>
      <c r="F70" t="s">
        <v>79</v>
      </c>
      <c r="G70" t="s">
        <v>77</v>
      </c>
      <c r="H70" t="s">
        <v>80</v>
      </c>
      <c r="I70" t="s">
        <v>22</v>
      </c>
      <c r="J70" t="s">
        <v>295</v>
      </c>
      <c r="K70" t="s">
        <v>296</v>
      </c>
      <c r="L70">
        <v>2250</v>
      </c>
      <c r="M70" t="s">
        <v>25</v>
      </c>
      <c r="N70" t="s">
        <v>68</v>
      </c>
      <c r="O70" t="s">
        <v>103</v>
      </c>
    </row>
    <row r="71" spans="1:15">
      <c r="A71" t="s">
        <v>257</v>
      </c>
      <c r="B71" t="s">
        <v>15</v>
      </c>
      <c r="C71" s="8">
        <v>44343</v>
      </c>
      <c r="D71" t="s">
        <v>32</v>
      </c>
      <c r="E71" s="4">
        <v>13000</v>
      </c>
      <c r="F71" t="s">
        <v>33</v>
      </c>
      <c r="G71" t="s">
        <v>196</v>
      </c>
      <c r="H71" t="s">
        <v>258</v>
      </c>
      <c r="I71" t="s">
        <v>29</v>
      </c>
      <c r="J71" t="s">
        <v>259</v>
      </c>
      <c r="K71" t="s">
        <v>260</v>
      </c>
      <c r="L71">
        <v>6148</v>
      </c>
      <c r="M71" t="s">
        <v>23</v>
      </c>
      <c r="N71" t="s">
        <v>99</v>
      </c>
      <c r="O71" t="s">
        <v>103</v>
      </c>
    </row>
    <row r="72" spans="1:15">
      <c r="A72" t="s">
        <v>271</v>
      </c>
      <c r="B72" t="s">
        <v>74</v>
      </c>
      <c r="C72" s="8">
        <v>44567</v>
      </c>
      <c r="D72" t="s">
        <v>75</v>
      </c>
      <c r="E72" s="4">
        <v>2800</v>
      </c>
      <c r="F72" t="s">
        <v>76</v>
      </c>
      <c r="G72" t="s">
        <v>77</v>
      </c>
      <c r="H72" t="s">
        <v>78</v>
      </c>
      <c r="I72" t="s">
        <v>29</v>
      </c>
      <c r="J72" t="s">
        <v>272</v>
      </c>
      <c r="K72" t="s">
        <v>85</v>
      </c>
      <c r="L72">
        <v>6148</v>
      </c>
      <c r="M72" t="s">
        <v>23</v>
      </c>
      <c r="N72" t="s">
        <v>99</v>
      </c>
      <c r="O72" t="s">
        <v>103</v>
      </c>
    </row>
    <row r="73" spans="1:15">
      <c r="A73" t="s">
        <v>195</v>
      </c>
      <c r="B73" t="s">
        <v>15</v>
      </c>
      <c r="C73" s="8">
        <v>43819</v>
      </c>
      <c r="D73" t="s">
        <v>16</v>
      </c>
      <c r="E73" s="4">
        <v>11000</v>
      </c>
      <c r="F73" t="s">
        <v>17</v>
      </c>
      <c r="G73" t="s">
        <v>196</v>
      </c>
      <c r="H73" t="s">
        <v>197</v>
      </c>
      <c r="I73" t="s">
        <v>19</v>
      </c>
      <c r="J73" t="s">
        <v>187</v>
      </c>
      <c r="K73" t="s">
        <v>198</v>
      </c>
      <c r="L73">
        <v>2028</v>
      </c>
      <c r="M73" t="s">
        <v>25</v>
      </c>
      <c r="N73" t="s">
        <v>189</v>
      </c>
      <c r="O73" t="s">
        <v>103</v>
      </c>
    </row>
    <row r="74" spans="1:15">
      <c r="A74" t="s">
        <v>309</v>
      </c>
      <c r="B74" t="s">
        <v>15</v>
      </c>
      <c r="C74" s="8">
        <v>43516</v>
      </c>
      <c r="D74" t="s">
        <v>16</v>
      </c>
      <c r="E74" s="4">
        <v>12650</v>
      </c>
      <c r="F74" t="s">
        <v>17</v>
      </c>
      <c r="G74" t="s">
        <v>310</v>
      </c>
      <c r="H74" t="s">
        <v>311</v>
      </c>
      <c r="I74" t="s">
        <v>19</v>
      </c>
      <c r="J74" t="s">
        <v>312</v>
      </c>
      <c r="K74" t="s">
        <v>241</v>
      </c>
      <c r="L74">
        <v>2027</v>
      </c>
      <c r="M74" t="s">
        <v>25</v>
      </c>
      <c r="N74" t="s">
        <v>189</v>
      </c>
      <c r="O74" t="s">
        <v>103</v>
      </c>
    </row>
    <row r="75" spans="1:15">
      <c r="A75" t="s">
        <v>390</v>
      </c>
      <c r="B75" t="s">
        <v>15</v>
      </c>
      <c r="C75" s="8">
        <v>43517</v>
      </c>
      <c r="D75" t="s">
        <v>16</v>
      </c>
      <c r="E75" s="4">
        <v>9750</v>
      </c>
      <c r="F75" t="s">
        <v>17</v>
      </c>
      <c r="G75" t="s">
        <v>391</v>
      </c>
      <c r="H75" t="s">
        <v>392</v>
      </c>
      <c r="I75" t="s">
        <v>19</v>
      </c>
      <c r="J75" t="s">
        <v>393</v>
      </c>
      <c r="K75" t="s">
        <v>394</v>
      </c>
      <c r="L75">
        <v>2030</v>
      </c>
      <c r="M75" t="s">
        <v>25</v>
      </c>
      <c r="N75" t="s">
        <v>189</v>
      </c>
      <c r="O75" t="s">
        <v>103</v>
      </c>
    </row>
    <row r="76" spans="1:15">
      <c r="A76" t="s">
        <v>332</v>
      </c>
      <c r="B76" t="s">
        <v>74</v>
      </c>
      <c r="C76" s="8">
        <v>44007</v>
      </c>
      <c r="D76" t="s">
        <v>75</v>
      </c>
      <c r="E76" s="4">
        <v>5000</v>
      </c>
      <c r="F76" t="s">
        <v>82</v>
      </c>
      <c r="G76" t="s">
        <v>77</v>
      </c>
      <c r="H76" t="s">
        <v>80</v>
      </c>
      <c r="I76" t="s">
        <v>29</v>
      </c>
      <c r="J76" t="s">
        <v>333</v>
      </c>
      <c r="K76" t="s">
        <v>188</v>
      </c>
      <c r="L76">
        <v>2028</v>
      </c>
      <c r="M76" t="s">
        <v>25</v>
      </c>
      <c r="N76" t="s">
        <v>189</v>
      </c>
      <c r="O76" t="s">
        <v>103</v>
      </c>
    </row>
    <row r="77" spans="1:15">
      <c r="A77" t="s">
        <v>184</v>
      </c>
      <c r="B77" t="s">
        <v>36</v>
      </c>
      <c r="C77" s="8">
        <v>44505</v>
      </c>
      <c r="D77" t="s">
        <v>32</v>
      </c>
      <c r="E77" s="4">
        <v>13200</v>
      </c>
      <c r="F77" t="s">
        <v>37</v>
      </c>
      <c r="G77" t="s">
        <v>185</v>
      </c>
      <c r="H77" t="s">
        <v>186</v>
      </c>
      <c r="I77" t="s">
        <v>29</v>
      </c>
      <c r="J77" t="s">
        <v>187</v>
      </c>
      <c r="K77" t="s">
        <v>188</v>
      </c>
      <c r="L77">
        <v>2028</v>
      </c>
      <c r="M77" t="s">
        <v>25</v>
      </c>
      <c r="N77" t="s">
        <v>189</v>
      </c>
      <c r="O77" t="s">
        <v>103</v>
      </c>
    </row>
    <row r="78" spans="1:15">
      <c r="A78" t="s">
        <v>237</v>
      </c>
      <c r="B78" t="s">
        <v>15</v>
      </c>
      <c r="C78" s="8">
        <v>44341</v>
      </c>
      <c r="D78" t="s">
        <v>32</v>
      </c>
      <c r="E78" s="4">
        <v>7260</v>
      </c>
      <c r="F78" t="s">
        <v>33</v>
      </c>
      <c r="G78" t="s">
        <v>238</v>
      </c>
      <c r="H78" t="s">
        <v>239</v>
      </c>
      <c r="I78" t="s">
        <v>29</v>
      </c>
      <c r="J78" t="s">
        <v>240</v>
      </c>
      <c r="K78" t="s">
        <v>241</v>
      </c>
      <c r="L78">
        <v>2027</v>
      </c>
      <c r="M78" t="s">
        <v>25</v>
      </c>
      <c r="N78" t="s">
        <v>189</v>
      </c>
      <c r="O78" t="s">
        <v>103</v>
      </c>
    </row>
    <row r="79" spans="1:15">
      <c r="A79" t="s">
        <v>343</v>
      </c>
      <c r="B79" t="s">
        <v>15</v>
      </c>
      <c r="C79" s="8">
        <v>44341</v>
      </c>
      <c r="D79" t="s">
        <v>32</v>
      </c>
      <c r="E79" s="4">
        <v>13200</v>
      </c>
      <c r="F79" t="s">
        <v>33</v>
      </c>
      <c r="G79" t="s">
        <v>344</v>
      </c>
      <c r="H79" t="s">
        <v>345</v>
      </c>
      <c r="I79" t="s">
        <v>29</v>
      </c>
      <c r="J79" t="s">
        <v>187</v>
      </c>
      <c r="K79" t="s">
        <v>188</v>
      </c>
      <c r="L79">
        <v>2028</v>
      </c>
      <c r="M79" t="s">
        <v>25</v>
      </c>
      <c r="N79" t="s">
        <v>189</v>
      </c>
      <c r="O79" t="s">
        <v>103</v>
      </c>
    </row>
    <row r="80" spans="1:15">
      <c r="A80" t="s">
        <v>118</v>
      </c>
      <c r="B80" t="s">
        <v>15</v>
      </c>
      <c r="C80" s="8">
        <v>44460</v>
      </c>
      <c r="D80" t="s">
        <v>16</v>
      </c>
      <c r="E80" s="4">
        <v>22000000</v>
      </c>
      <c r="F80" t="s">
        <v>28</v>
      </c>
      <c r="G80" t="s">
        <v>119</v>
      </c>
      <c r="H80" t="s">
        <v>120</v>
      </c>
      <c r="I80" t="s">
        <v>29</v>
      </c>
      <c r="J80" t="s">
        <v>121</v>
      </c>
      <c r="K80" t="s">
        <v>122</v>
      </c>
      <c r="L80">
        <v>4703</v>
      </c>
      <c r="M80" t="s">
        <v>31</v>
      </c>
      <c r="N80" t="s">
        <v>47</v>
      </c>
      <c r="O80" t="s">
        <v>39</v>
      </c>
    </row>
    <row r="81" spans="1:15">
      <c r="A81" t="s">
        <v>273</v>
      </c>
      <c r="B81" t="s">
        <v>15</v>
      </c>
      <c r="C81" s="8">
        <v>44398</v>
      </c>
      <c r="D81" t="s">
        <v>16</v>
      </c>
      <c r="E81" s="4">
        <v>2750000</v>
      </c>
      <c r="F81" t="s">
        <v>28</v>
      </c>
      <c r="G81" t="s">
        <v>274</v>
      </c>
      <c r="H81" t="s">
        <v>275</v>
      </c>
      <c r="I81" t="s">
        <v>29</v>
      </c>
      <c r="J81" t="s">
        <v>266</v>
      </c>
      <c r="K81" t="s">
        <v>276</v>
      </c>
      <c r="L81">
        <v>4802</v>
      </c>
      <c r="M81" t="s">
        <v>31</v>
      </c>
      <c r="N81" t="s">
        <v>89</v>
      </c>
      <c r="O81" t="s">
        <v>39</v>
      </c>
    </row>
    <row r="82" spans="1:15">
      <c r="A82" t="s">
        <v>265</v>
      </c>
      <c r="B82" t="s">
        <v>74</v>
      </c>
      <c r="C82" s="8">
        <v>44567</v>
      </c>
      <c r="D82" t="s">
        <v>75</v>
      </c>
      <c r="E82" s="4">
        <v>2197</v>
      </c>
      <c r="F82" t="s">
        <v>76</v>
      </c>
      <c r="G82" t="s">
        <v>77</v>
      </c>
      <c r="H82" t="s">
        <v>78</v>
      </c>
      <c r="I82" t="s">
        <v>29</v>
      </c>
      <c r="J82" t="s">
        <v>266</v>
      </c>
      <c r="K82" t="s">
        <v>267</v>
      </c>
      <c r="L82">
        <v>4802</v>
      </c>
      <c r="M82" t="s">
        <v>31</v>
      </c>
      <c r="N82" t="s">
        <v>89</v>
      </c>
      <c r="O82" t="s">
        <v>39</v>
      </c>
    </row>
    <row r="83" spans="1:15">
      <c r="A83" t="s">
        <v>367</v>
      </c>
      <c r="B83" t="s">
        <v>15</v>
      </c>
      <c r="C83" s="8">
        <v>43432</v>
      </c>
      <c r="D83" t="s">
        <v>16</v>
      </c>
      <c r="E83" s="4">
        <v>17105</v>
      </c>
      <c r="F83" t="s">
        <v>17</v>
      </c>
      <c r="G83" t="s">
        <v>368</v>
      </c>
      <c r="H83" t="s">
        <v>369</v>
      </c>
      <c r="I83" t="s">
        <v>19</v>
      </c>
      <c r="J83" t="s">
        <v>370</v>
      </c>
      <c r="K83" t="s">
        <v>371</v>
      </c>
      <c r="L83">
        <v>4216</v>
      </c>
      <c r="M83" t="s">
        <v>31</v>
      </c>
      <c r="N83" t="s">
        <v>96</v>
      </c>
      <c r="O83" t="s">
        <v>39</v>
      </c>
    </row>
    <row r="84" spans="1:15">
      <c r="A84" t="s">
        <v>347</v>
      </c>
      <c r="B84" t="s">
        <v>74</v>
      </c>
      <c r="C84" s="8">
        <v>44567</v>
      </c>
      <c r="D84" t="s">
        <v>75</v>
      </c>
      <c r="E84" s="4">
        <v>5000</v>
      </c>
      <c r="F84" t="s">
        <v>76</v>
      </c>
      <c r="G84" t="s">
        <v>77</v>
      </c>
      <c r="H84" t="s">
        <v>78</v>
      </c>
      <c r="I84" t="s">
        <v>29</v>
      </c>
      <c r="J84" t="s">
        <v>348</v>
      </c>
      <c r="K84" t="s">
        <v>349</v>
      </c>
      <c r="L84">
        <v>4216</v>
      </c>
      <c r="M84" t="s">
        <v>31</v>
      </c>
      <c r="N84" t="s">
        <v>96</v>
      </c>
      <c r="O84" t="s">
        <v>39</v>
      </c>
    </row>
    <row r="85" spans="1:15">
      <c r="A85" t="s">
        <v>381</v>
      </c>
      <c r="B85" t="s">
        <v>74</v>
      </c>
      <c r="C85" s="8">
        <v>44567</v>
      </c>
      <c r="D85" t="s">
        <v>75</v>
      </c>
      <c r="E85" s="4">
        <v>1793</v>
      </c>
      <c r="F85" t="s">
        <v>76</v>
      </c>
      <c r="G85" t="s">
        <v>77</v>
      </c>
      <c r="H85" t="s">
        <v>78</v>
      </c>
      <c r="I85" t="s">
        <v>29</v>
      </c>
      <c r="J85" t="s">
        <v>382</v>
      </c>
      <c r="K85" t="s">
        <v>383</v>
      </c>
      <c r="L85">
        <v>4551</v>
      </c>
      <c r="M85" t="s">
        <v>31</v>
      </c>
      <c r="N85" t="s">
        <v>67</v>
      </c>
      <c r="O85" t="s">
        <v>39</v>
      </c>
    </row>
    <row r="86" spans="1:15">
      <c r="A86" t="s">
        <v>255</v>
      </c>
      <c r="B86" t="s">
        <v>74</v>
      </c>
      <c r="C86" s="8">
        <v>44567</v>
      </c>
      <c r="D86" t="s">
        <v>75</v>
      </c>
      <c r="E86" s="4">
        <v>4500</v>
      </c>
      <c r="F86" t="s">
        <v>76</v>
      </c>
      <c r="G86" t="s">
        <v>77</v>
      </c>
      <c r="H86" t="s">
        <v>78</v>
      </c>
      <c r="I86" t="s">
        <v>29</v>
      </c>
      <c r="J86" t="s">
        <v>256</v>
      </c>
      <c r="K86" t="s">
        <v>92</v>
      </c>
      <c r="L86">
        <v>4810</v>
      </c>
      <c r="M86" t="s">
        <v>31</v>
      </c>
      <c r="N86" t="s">
        <v>45</v>
      </c>
      <c r="O86" t="s">
        <v>39</v>
      </c>
    </row>
    <row r="87" spans="1:15">
      <c r="A87" t="s">
        <v>268</v>
      </c>
      <c r="B87" t="s">
        <v>74</v>
      </c>
      <c r="C87" s="8">
        <v>44567</v>
      </c>
      <c r="D87" t="s">
        <v>75</v>
      </c>
      <c r="E87" s="4">
        <v>1500</v>
      </c>
      <c r="F87" t="s">
        <v>76</v>
      </c>
      <c r="G87" t="s">
        <v>77</v>
      </c>
      <c r="H87" t="s">
        <v>78</v>
      </c>
      <c r="I87" t="s">
        <v>29</v>
      </c>
      <c r="J87" t="s">
        <v>269</v>
      </c>
      <c r="K87" t="s">
        <v>270</v>
      </c>
      <c r="L87">
        <v>4650</v>
      </c>
      <c r="M87" t="s">
        <v>31</v>
      </c>
      <c r="N87" t="s">
        <v>86</v>
      </c>
      <c r="O87" t="s">
        <v>39</v>
      </c>
    </row>
    <row r="88" spans="1:15">
      <c r="A88" t="s">
        <v>144</v>
      </c>
      <c r="B88" t="s">
        <v>15</v>
      </c>
      <c r="C88" s="8">
        <v>44334</v>
      </c>
      <c r="D88" t="s">
        <v>32</v>
      </c>
      <c r="E88" s="4">
        <v>21560</v>
      </c>
      <c r="F88" t="s">
        <v>33</v>
      </c>
      <c r="G88" t="s">
        <v>105</v>
      </c>
      <c r="H88" t="s">
        <v>145</v>
      </c>
      <c r="I88" t="s">
        <v>29</v>
      </c>
      <c r="J88" t="s">
        <v>146</v>
      </c>
      <c r="K88" t="s">
        <v>147</v>
      </c>
      <c r="L88">
        <v>2440</v>
      </c>
      <c r="M88" t="s">
        <v>25</v>
      </c>
      <c r="N88" t="s">
        <v>56</v>
      </c>
      <c r="O88" t="s">
        <v>30</v>
      </c>
    </row>
    <row r="89" spans="1:15">
      <c r="A89" t="s">
        <v>229</v>
      </c>
      <c r="B89" t="s">
        <v>15</v>
      </c>
      <c r="C89" s="8">
        <v>44333</v>
      </c>
      <c r="D89" t="s">
        <v>32</v>
      </c>
      <c r="E89" s="4">
        <v>11000</v>
      </c>
      <c r="F89" t="s">
        <v>33</v>
      </c>
      <c r="G89" t="s">
        <v>230</v>
      </c>
      <c r="H89" t="s">
        <v>231</v>
      </c>
      <c r="I89" t="s">
        <v>29</v>
      </c>
      <c r="J89" t="s">
        <v>232</v>
      </c>
      <c r="K89" t="s">
        <v>233</v>
      </c>
      <c r="L89">
        <v>2444</v>
      </c>
      <c r="M89" t="s">
        <v>25</v>
      </c>
      <c r="N89" t="s">
        <v>56</v>
      </c>
      <c r="O89" t="s">
        <v>30</v>
      </c>
    </row>
    <row r="90" spans="1:15">
      <c r="A90" t="s">
        <v>234</v>
      </c>
      <c r="B90" t="s">
        <v>15</v>
      </c>
      <c r="C90" s="8">
        <v>44344</v>
      </c>
      <c r="D90" t="s">
        <v>32</v>
      </c>
      <c r="E90" s="4">
        <v>11000</v>
      </c>
      <c r="F90" t="s">
        <v>33</v>
      </c>
      <c r="G90" t="s">
        <v>235</v>
      </c>
      <c r="H90" t="s">
        <v>236</v>
      </c>
      <c r="I90" t="s">
        <v>29</v>
      </c>
      <c r="J90" t="s">
        <v>232</v>
      </c>
      <c r="K90" t="s">
        <v>233</v>
      </c>
      <c r="L90">
        <v>2444</v>
      </c>
      <c r="M90" t="s">
        <v>25</v>
      </c>
      <c r="N90" t="s">
        <v>56</v>
      </c>
      <c r="O90" t="s">
        <v>30</v>
      </c>
    </row>
    <row r="91" spans="1:15">
      <c r="A91" t="s">
        <v>364</v>
      </c>
      <c r="B91" t="s">
        <v>74</v>
      </c>
      <c r="C91" s="8">
        <v>44567</v>
      </c>
      <c r="D91" t="s">
        <v>75</v>
      </c>
      <c r="E91" s="4">
        <v>1957</v>
      </c>
      <c r="F91" t="s">
        <v>76</v>
      </c>
      <c r="G91" t="s">
        <v>77</v>
      </c>
      <c r="H91" t="s">
        <v>78</v>
      </c>
      <c r="I91" t="s">
        <v>29</v>
      </c>
      <c r="J91" t="s">
        <v>365</v>
      </c>
      <c r="K91" t="s">
        <v>366</v>
      </c>
      <c r="L91">
        <v>2430</v>
      </c>
      <c r="M91" t="s">
        <v>25</v>
      </c>
      <c r="N91" t="s">
        <v>43</v>
      </c>
      <c r="O91" t="s">
        <v>30</v>
      </c>
    </row>
    <row r="92" spans="1:15">
      <c r="A92" t="s">
        <v>337</v>
      </c>
      <c r="B92" t="s">
        <v>83</v>
      </c>
      <c r="C92" s="8">
        <v>44460</v>
      </c>
      <c r="D92" t="s">
        <v>84</v>
      </c>
      <c r="E92" s="4">
        <v>20000</v>
      </c>
      <c r="F92" t="s">
        <v>93</v>
      </c>
      <c r="G92" t="s">
        <v>93</v>
      </c>
      <c r="H92" t="s">
        <v>94</v>
      </c>
      <c r="I92" t="s">
        <v>29</v>
      </c>
      <c r="J92" t="s">
        <v>338</v>
      </c>
      <c r="K92" t="s">
        <v>339</v>
      </c>
      <c r="L92">
        <v>2340</v>
      </c>
      <c r="M92" t="s">
        <v>25</v>
      </c>
      <c r="N92" t="s">
        <v>59</v>
      </c>
      <c r="O92" t="s">
        <v>30</v>
      </c>
    </row>
    <row r="93" spans="1:15">
      <c r="A93" t="s">
        <v>318</v>
      </c>
      <c r="B93" t="s">
        <v>15</v>
      </c>
      <c r="C93" s="8">
        <v>43545</v>
      </c>
      <c r="D93" t="s">
        <v>69</v>
      </c>
      <c r="E93" s="4">
        <v>80619</v>
      </c>
      <c r="F93" t="s">
        <v>70</v>
      </c>
      <c r="G93" t="s">
        <v>319</v>
      </c>
      <c r="H93" t="s">
        <v>71</v>
      </c>
      <c r="I93" t="s">
        <v>29</v>
      </c>
      <c r="J93" t="s">
        <v>320</v>
      </c>
      <c r="K93" t="s">
        <v>321</v>
      </c>
      <c r="L93">
        <v>2380</v>
      </c>
      <c r="M93" t="s">
        <v>25</v>
      </c>
      <c r="N93" t="s">
        <v>72</v>
      </c>
      <c r="O93" t="s">
        <v>30</v>
      </c>
    </row>
    <row r="95" spans="1:15">
      <c r="D95" t="s">
        <v>102</v>
      </c>
      <c r="E95" s="4">
        <f>SUM(E13:E94)</f>
        <v>28148709.600000001</v>
      </c>
    </row>
    <row r="97" spans="3:5">
      <c r="C97" t="s">
        <v>90</v>
      </c>
      <c r="E97" s="4">
        <f>E13</f>
        <v>22000</v>
      </c>
    </row>
    <row r="98" spans="3:5">
      <c r="C98" t="s">
        <v>58</v>
      </c>
      <c r="E98" s="4">
        <f>E14</f>
        <v>4980</v>
      </c>
    </row>
    <row r="99" spans="3:5">
      <c r="C99" t="s">
        <v>21</v>
      </c>
      <c r="E99" s="4">
        <f>E15+E16+E17+E18+E19+E20+E21+E22+E23+E24+E25+E26+E27+E28+E29+E30+E31+E32+E33+E34+E35+E36+E37+E38+E39+E40+E41+E42+E43+E44</f>
        <v>2377445</v>
      </c>
    </row>
    <row r="100" spans="3:5">
      <c r="C100" t="s">
        <v>103</v>
      </c>
      <c r="E100" s="4">
        <f>E45+E46+E47+E48+E49+E50+E51+E52+E53+E54+E55+E56+E57+E58+E59+E60+E61+E62+E63+E64+E65+E66+E67+E68+E69+E70+E71+E72+E73+E74+E75+E76+E77+E78+E79</f>
        <v>816053.6</v>
      </c>
    </row>
    <row r="101" spans="3:5">
      <c r="C101" t="s">
        <v>39</v>
      </c>
      <c r="E101" s="4">
        <f>E80+E81+E82+E83+E84+E85+E86+E87</f>
        <v>24782095</v>
      </c>
    </row>
    <row r="102" spans="3:5">
      <c r="C102" t="s">
        <v>30</v>
      </c>
      <c r="E102" s="4">
        <f>E88+E89+E90+E91+E92+E93</f>
        <v>146136</v>
      </c>
    </row>
    <row r="103" spans="3:5">
      <c r="E103" s="4">
        <f>SUM(E97:E102)</f>
        <v>28148709.600000001</v>
      </c>
    </row>
  </sheetData>
  <autoFilter ref="A12:O93"/>
  <sortState ref="A2:O82">
    <sortCondition ref="O2:O82"/>
    <sortCondition ref="N2:N82"/>
    <sortCondition ref="M2:M82"/>
  </sortState>
  <pageMargins left="0.7" right="0.7" top="0.75" bottom="0.7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2018</vt:lpstr>
      <vt:lpstr>2019</vt:lpstr>
      <vt:lpstr>2020</vt:lpstr>
      <vt:lpstr>2021</vt:lpstr>
      <vt:lpstr>2022</vt:lpstr>
      <vt:lpstr>All Grants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pies Lochery</dc:creator>
  <cp:lastModifiedBy>temp</cp:lastModifiedBy>
  <dcterms:created xsi:type="dcterms:W3CDTF">2021-12-31T00:23:47Z</dcterms:created>
  <dcterms:modified xsi:type="dcterms:W3CDTF">2022-02-26T00:03:16Z</dcterms:modified>
</cp:coreProperties>
</file>