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  <c r="L60"/>
  <c r="I49"/>
  <c r="F122"/>
  <c r="E122"/>
  <c r="D120"/>
  <c r="D119"/>
  <c r="D118"/>
  <c r="D117"/>
  <c r="D116"/>
  <c r="D115"/>
  <c r="G14"/>
  <c r="F14"/>
  <c r="E14"/>
  <c r="J6"/>
  <c r="I6"/>
  <c r="H6"/>
  <c r="G28"/>
  <c r="F28"/>
  <c r="E28"/>
  <c r="J20"/>
  <c r="I20"/>
  <c r="H20"/>
  <c r="G38"/>
  <c r="I38" s="1"/>
  <c r="F38"/>
  <c r="E38"/>
  <c r="J38"/>
  <c r="H38"/>
  <c r="H105" l="1"/>
  <c r="F111"/>
  <c r="G108"/>
  <c r="H108" s="1"/>
  <c r="G107"/>
  <c r="H107" s="1"/>
  <c r="G106"/>
  <c r="H106" s="1"/>
  <c r="G105"/>
  <c r="G104"/>
  <c r="H104" s="1"/>
  <c r="G103"/>
  <c r="G111" s="1"/>
  <c r="F108"/>
  <c r="F107"/>
  <c r="F106"/>
  <c r="F105"/>
  <c r="F104"/>
  <c r="F103"/>
  <c r="F97"/>
  <c r="F95"/>
  <c r="F94"/>
  <c r="G94" s="1"/>
  <c r="H94" s="1"/>
  <c r="F93"/>
  <c r="G93" s="1"/>
  <c r="H93" s="1"/>
  <c r="F92"/>
  <c r="F91"/>
  <c r="G95"/>
  <c r="H95" s="1"/>
  <c r="G92"/>
  <c r="H92" s="1"/>
  <c r="G91"/>
  <c r="H91" s="1"/>
  <c r="G90"/>
  <c r="H90" s="1"/>
  <c r="F90"/>
  <c r="H49"/>
  <c r="J60"/>
  <c r="I60"/>
  <c r="H60"/>
  <c r="E111"/>
  <c r="E97"/>
  <c r="D108"/>
  <c r="D107"/>
  <c r="D106"/>
  <c r="D105"/>
  <c r="D104"/>
  <c r="D103"/>
  <c r="D95"/>
  <c r="D94"/>
  <c r="D93"/>
  <c r="D92"/>
  <c r="D91"/>
  <c r="D90"/>
  <c r="H97" l="1"/>
  <c r="H103"/>
  <c r="H111" s="1"/>
  <c r="G97"/>
  <c r="F81" l="1"/>
  <c r="G81" s="1"/>
  <c r="H81" s="1"/>
  <c r="F79"/>
  <c r="G79" s="1"/>
  <c r="H79" s="1"/>
  <c r="D83"/>
  <c r="F83" s="1"/>
  <c r="D81"/>
  <c r="D80"/>
  <c r="F80" s="1"/>
  <c r="G80" s="1"/>
  <c r="H80" s="1"/>
  <c r="D79"/>
  <c r="D78"/>
  <c r="F78" s="1"/>
  <c r="G78" s="1"/>
  <c r="H78" s="1"/>
  <c r="D77"/>
  <c r="F77" s="1"/>
  <c r="G77" s="1"/>
  <c r="H77" s="1"/>
  <c r="D76"/>
  <c r="F76" s="1"/>
  <c r="G76" s="1"/>
  <c r="H76" s="1"/>
  <c r="E83"/>
  <c r="C58"/>
  <c r="C57"/>
  <c r="C56"/>
  <c r="C55"/>
  <c r="C54"/>
  <c r="C60" s="1"/>
  <c r="C53"/>
  <c r="E60"/>
  <c r="A69"/>
  <c r="G69"/>
  <c r="F69"/>
  <c r="E69"/>
  <c r="C69"/>
  <c r="E68"/>
  <c r="A68"/>
  <c r="C68" s="1"/>
  <c r="G67"/>
  <c r="F67"/>
  <c r="E67"/>
  <c r="A67"/>
  <c r="C67" s="1"/>
  <c r="G66"/>
  <c r="F66"/>
  <c r="E66"/>
  <c r="A66"/>
  <c r="C66" s="1"/>
  <c r="G65"/>
  <c r="F65"/>
  <c r="E65"/>
  <c r="A65"/>
  <c r="C65" s="1"/>
  <c r="G64"/>
  <c r="F64"/>
  <c r="E64"/>
  <c r="A64"/>
  <c r="C64" s="1"/>
  <c r="C71" s="1"/>
  <c r="G49"/>
  <c r="F49"/>
  <c r="E49"/>
  <c r="J25"/>
  <c r="I25"/>
  <c r="H25"/>
  <c r="J11"/>
  <c r="I11"/>
  <c r="H11"/>
  <c r="E71" l="1"/>
  <c r="L71" s="1"/>
  <c r="J76"/>
  <c r="I76"/>
  <c r="J80"/>
  <c r="I80"/>
  <c r="J79"/>
  <c r="I79"/>
  <c r="J78"/>
  <c r="I78"/>
  <c r="I77"/>
  <c r="J77"/>
  <c r="I81"/>
  <c r="J81"/>
  <c r="H83"/>
  <c r="H85" s="1"/>
  <c r="F84"/>
  <c r="J28"/>
  <c r="H14"/>
  <c r="H28"/>
  <c r="J14"/>
  <c r="I28"/>
  <c r="I14"/>
  <c r="J10"/>
  <c r="I10"/>
  <c r="H10"/>
  <c r="J24"/>
  <c r="I24"/>
  <c r="H24"/>
  <c r="J83" l="1"/>
  <c r="I83"/>
  <c r="J23"/>
  <c r="I23"/>
  <c r="H23"/>
  <c r="J9"/>
  <c r="I9"/>
  <c r="H9"/>
  <c r="J8" l="1"/>
  <c r="I8"/>
  <c r="H8"/>
  <c r="J22"/>
  <c r="I22"/>
  <c r="H22"/>
  <c r="J21" l="1"/>
  <c r="I21"/>
  <c r="H21"/>
  <c r="J7"/>
  <c r="I7"/>
  <c r="H7"/>
  <c r="F68"/>
  <c r="G60"/>
  <c r="G68"/>
  <c r="F60"/>
</calcChain>
</file>

<file path=xl/sharedStrings.xml><?xml version="1.0" encoding="utf-8"?>
<sst xmlns="http://schemas.openxmlformats.org/spreadsheetml/2006/main" count="183" uniqueCount="43">
  <si>
    <t>FORTESCUE METALS GROUP LIMITED</t>
  </si>
  <si>
    <t>Name</t>
  </si>
  <si>
    <t>ABN</t>
  </si>
  <si>
    <t>Total income $</t>
  </si>
  <si>
    <t>Taxable income $</t>
  </si>
  <si>
    <t>Tax payable $</t>
  </si>
  <si>
    <t>Taxable income as a % of total income</t>
  </si>
  <si>
    <t>Tax paid as a proportion of taxable income.</t>
  </si>
  <si>
    <t>Tax paid as a proportion of total income</t>
  </si>
  <si>
    <t>2014-15</t>
  </si>
  <si>
    <t>2015-16</t>
  </si>
  <si>
    <t>2016-17</t>
  </si>
  <si>
    <t>2017-18</t>
  </si>
  <si>
    <t>2018-19</t>
  </si>
  <si>
    <t>2013-14</t>
  </si>
  <si>
    <t>HANCOCK PROSPECTING PTY LTD</t>
  </si>
  <si>
    <t>Entities</t>
  </si>
  <si>
    <t>Total</t>
  </si>
  <si>
    <t>Tax paid</t>
  </si>
  <si>
    <t>No tax paid</t>
  </si>
  <si>
    <t>Proportion of total Entities</t>
  </si>
  <si>
    <t>What if Entities had 20% of Income as Payable tax @30%</t>
  </si>
  <si>
    <t>20% Taxable</t>
  </si>
  <si>
    <t>Number</t>
  </si>
  <si>
    <t>%age</t>
  </si>
  <si>
    <t>30% tax paid</t>
  </si>
  <si>
    <t>Those Entities who had no taxable income</t>
  </si>
  <si>
    <t>Those Entities who had taxable income but paid no Tax.</t>
  </si>
  <si>
    <t>30% tax on 20% Income</t>
  </si>
  <si>
    <t>Adjustment %age</t>
  </si>
  <si>
    <t>Section One. Large Tax Entities who have a substantial proportion of their Income as taxable income.</t>
  </si>
  <si>
    <t>BHP BILLITON LIMITED</t>
  </si>
  <si>
    <t>BHP BILLITON LTD</t>
  </si>
  <si>
    <t>BHP GROUP LIMITED</t>
  </si>
  <si>
    <t>Section Two. All Large Tax Entities (&gt;$100M)showing Total Income, Taxable income and Tax paid As an aggregate.</t>
  </si>
  <si>
    <t>Section Three. All Large Tax Entities (&gt;$100M)showing Total Income, Taxable income and Tax paid As an aggregate. Those who actually paid tax.</t>
  </si>
  <si>
    <t xml:space="preserve">Section Five.  What if All Large Tax Entities (&gt;$100M)showing Total Income, Had Taxable income of 20% and Tax paid at 30% As an aggregate. </t>
  </si>
  <si>
    <t xml:space="preserve">Section Six. Those Tax Entities (&gt;$100M) showing Total Income, Had no Taxable income therfore Tax paid no Tax. As an aggregate. </t>
  </si>
  <si>
    <t xml:space="preserve">Section Seven.  Those Tax Entities (&gt;$100M) showing Total Income, Had Taxable income but Tax paid no Tax. As an aggregate. </t>
  </si>
  <si>
    <t>Totals</t>
  </si>
  <si>
    <t xml:space="preserve">Section Four. All Large Tax Entities (&gt;$100M)showing Total Income, NO Taxable income and NO Tax paid As an aggregate. </t>
  </si>
  <si>
    <t>Take average tax payed off 20 % (cell H49 Section 2)</t>
  </si>
  <si>
    <t xml:space="preserve">Section eight.  Those Tax Entities (&gt;$100M) showing Total Income over $500M, who paid no Tax. As an aggregate.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</si>
</sst>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_-;\-* #,##0_-;_-* &quot;-&quot;??_-;_-@_-"/>
    <numFmt numFmtId="165" formatCode="&quot;$&quot;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2" borderId="0" xfId="0" applyFont="1" applyFill="1"/>
    <xf numFmtId="3" fontId="0" fillId="2" borderId="0" xfId="0" applyNumberFormat="1" applyFont="1" applyFill="1"/>
    <xf numFmtId="3" fontId="0" fillId="2" borderId="0" xfId="0" applyNumberFormat="1" applyFill="1" applyAlignment="1">
      <alignment wrapText="1"/>
    </xf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/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2" applyFont="1"/>
    <xf numFmtId="0" fontId="1" fillId="0" borderId="0" xfId="2" applyFont="1" applyAlignment="1">
      <alignment horizontal="right"/>
    </xf>
    <xf numFmtId="3" fontId="1" fillId="0" borderId="0" xfId="2" applyNumberFormat="1" applyFont="1" applyAlignment="1">
      <alignment horizontal="right"/>
    </xf>
    <xf numFmtId="164" fontId="0" fillId="0" borderId="0" xfId="1" applyNumberFormat="1" applyFont="1"/>
    <xf numFmtId="165" fontId="0" fillId="0" borderId="0" xfId="0" applyNumberFormat="1"/>
    <xf numFmtId="9" fontId="0" fillId="0" borderId="0" xfId="0" applyNumberFormat="1"/>
    <xf numFmtId="3" fontId="0" fillId="3" borderId="0" xfId="0" applyNumberFormat="1" applyFill="1" applyAlignment="1">
      <alignment wrapText="1"/>
    </xf>
    <xf numFmtId="1" fontId="0" fillId="0" borderId="0" xfId="0" applyNumberFormat="1"/>
    <xf numFmtId="0" fontId="3" fillId="0" borderId="0" xfId="0" applyFont="1"/>
    <xf numFmtId="0" fontId="0" fillId="0" borderId="1" xfId="0" applyFill="1" applyBorder="1"/>
    <xf numFmtId="1" fontId="0" fillId="0" borderId="1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165" fontId="1" fillId="0" borderId="0" xfId="0" applyNumberFormat="1" applyFont="1" applyFill="1"/>
  </cellXfs>
  <cellStyles count="3">
    <cellStyle name="Comma" xfId="1" builtinId="3"/>
    <cellStyle name="Normal" xfId="0" builtinId="0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topLeftCell="A64" workbookViewId="0">
      <selection activeCell="H85" sqref="H85"/>
    </sheetView>
  </sheetViews>
  <sheetFormatPr defaultRowHeight="15"/>
  <cols>
    <col min="3" max="3" width="33.28515625" bestFit="1" customWidth="1"/>
    <col min="4" max="4" width="21.28515625" customWidth="1"/>
    <col min="5" max="5" width="18.5703125" bestFit="1" customWidth="1"/>
    <col min="6" max="6" width="17.5703125" bestFit="1" customWidth="1"/>
    <col min="7" max="7" width="15.85546875" bestFit="1" customWidth="1"/>
    <col min="8" max="8" width="25.5703125" customWidth="1"/>
    <col min="9" max="9" width="11.5703125" customWidth="1"/>
    <col min="10" max="10" width="15.140625" customWidth="1"/>
    <col min="12" max="12" width="35" customWidth="1"/>
  </cols>
  <sheetData>
    <row r="1" spans="1:10" ht="21">
      <c r="A1" s="19" t="s">
        <v>30</v>
      </c>
    </row>
    <row r="2" spans="1:10" ht="75"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17" t="s">
        <v>7</v>
      </c>
      <c r="J2" s="17" t="s">
        <v>8</v>
      </c>
    </row>
    <row r="6" spans="1:10">
      <c r="B6" t="s">
        <v>14</v>
      </c>
      <c r="C6" s="20" t="s">
        <v>0</v>
      </c>
      <c r="D6" s="21">
        <v>57002594872</v>
      </c>
      <c r="E6" s="22">
        <v>12450461194</v>
      </c>
      <c r="F6" s="22">
        <v>2629636025</v>
      </c>
      <c r="G6" s="22">
        <v>737898334</v>
      </c>
      <c r="H6" s="2">
        <f t="shared" ref="H6:I6" si="0">IF(F6&gt;0,F6/E6,0)</f>
        <v>0.21120792105815706</v>
      </c>
      <c r="I6" s="2">
        <f t="shared" si="0"/>
        <v>0.28060854315380013</v>
      </c>
      <c r="J6" s="2">
        <f t="shared" ref="J6" si="1">IF(G6&gt;0,G6/E6,0)</f>
        <v>5.9266747030672286E-2</v>
      </c>
    </row>
    <row r="7" spans="1:10">
      <c r="B7" t="s">
        <v>9</v>
      </c>
      <c r="C7" t="s">
        <v>0</v>
      </c>
      <c r="D7">
        <v>57002594872</v>
      </c>
      <c r="E7" s="1">
        <v>9126314726</v>
      </c>
      <c r="F7" s="1">
        <v>208264980</v>
      </c>
      <c r="G7" s="1">
        <v>13225595</v>
      </c>
      <c r="H7" s="2">
        <f t="shared" ref="H7:I11" si="2">IF(F7&gt;0,F7/E7,0)</f>
        <v>2.2820271517337985E-2</v>
      </c>
      <c r="I7" s="2">
        <f t="shared" si="2"/>
        <v>6.3503691307103094E-2</v>
      </c>
      <c r="J7" s="2">
        <f t="shared" ref="J7:J11" si="3">IF(G7&gt;0,G7/E7,0)</f>
        <v>1.4491714779813084E-3</v>
      </c>
    </row>
    <row r="8" spans="1:10">
      <c r="B8" t="s">
        <v>10</v>
      </c>
      <c r="C8" s="23" t="s">
        <v>0</v>
      </c>
      <c r="D8" s="6">
        <v>57002594872</v>
      </c>
      <c r="E8" s="7">
        <v>8882154698</v>
      </c>
      <c r="F8" s="7">
        <v>1489902962</v>
      </c>
      <c r="G8" s="7">
        <v>393497536</v>
      </c>
      <c r="H8" s="2">
        <f t="shared" si="2"/>
        <v>0.16774116333905806</v>
      </c>
      <c r="I8" s="2">
        <f t="shared" si="2"/>
        <v>0.26410950648207382</v>
      </c>
      <c r="J8" s="2">
        <f t="shared" si="3"/>
        <v>4.4302035866207561E-2</v>
      </c>
    </row>
    <row r="9" spans="1:10">
      <c r="B9" t="s">
        <v>11</v>
      </c>
      <c r="C9" s="8" t="s">
        <v>0</v>
      </c>
      <c r="D9" s="9">
        <v>57002594872</v>
      </c>
      <c r="E9" s="10">
        <v>9795448360</v>
      </c>
      <c r="F9" s="10">
        <v>3561403370</v>
      </c>
      <c r="G9" s="10">
        <v>1031795895</v>
      </c>
      <c r="H9" s="2">
        <f t="shared" si="2"/>
        <v>0.36357737176616589</v>
      </c>
      <c r="I9" s="2">
        <f t="shared" si="2"/>
        <v>0.28971610003278003</v>
      </c>
      <c r="J9" s="2">
        <f t="shared" si="3"/>
        <v>0.10533421820826178</v>
      </c>
    </row>
    <row r="10" spans="1:10">
      <c r="B10" t="s">
        <v>12</v>
      </c>
      <c r="C10" s="11" t="s">
        <v>0</v>
      </c>
      <c r="D10" s="12">
        <v>57002594872</v>
      </c>
      <c r="E10" s="13">
        <v>7354316739</v>
      </c>
      <c r="F10" s="13">
        <v>1366722682</v>
      </c>
      <c r="G10" s="13">
        <v>392912629</v>
      </c>
      <c r="H10" s="2">
        <f t="shared" si="2"/>
        <v>0.18583951854456565</v>
      </c>
      <c r="I10" s="2">
        <f t="shared" si="2"/>
        <v>0.28748526250038486</v>
      </c>
      <c r="J10" s="2">
        <f t="shared" si="3"/>
        <v>5.3426122771729589E-2</v>
      </c>
    </row>
    <row r="11" spans="1:10">
      <c r="B11" t="s">
        <v>13</v>
      </c>
      <c r="C11" t="s">
        <v>0</v>
      </c>
      <c r="D11">
        <v>57002594872</v>
      </c>
      <c r="E11" s="14">
        <v>12301363067</v>
      </c>
      <c r="F11" s="14">
        <v>5661962372</v>
      </c>
      <c r="G11" s="14">
        <v>1671425248</v>
      </c>
      <c r="H11" s="2">
        <f t="shared" si="2"/>
        <v>0.46027113752856769</v>
      </c>
      <c r="I11" s="2">
        <f t="shared" si="2"/>
        <v>0.29520246483192275</v>
      </c>
      <c r="J11" s="2">
        <f t="shared" si="3"/>
        <v>0.13587317428942608</v>
      </c>
    </row>
    <row r="14" spans="1:10">
      <c r="B14" t="s">
        <v>39</v>
      </c>
      <c r="C14" t="s">
        <v>0</v>
      </c>
      <c r="D14">
        <v>57002594872</v>
      </c>
      <c r="E14" s="1">
        <f>SUM(E6:E13)</f>
        <v>59910058784</v>
      </c>
      <c r="F14" s="1">
        <f t="shared" ref="F14:G14" si="4">SUM(F6:F13)</f>
        <v>14917892391</v>
      </c>
      <c r="G14" s="1">
        <f t="shared" si="4"/>
        <v>4240755237</v>
      </c>
      <c r="H14" s="2">
        <f t="shared" ref="H14" si="5">IF(F14&gt;0,F14/E14,0)</f>
        <v>0.24900480309633877</v>
      </c>
      <c r="I14" s="2">
        <f t="shared" ref="I14" si="6">IF(G14&gt;0,G14/F14,0)</f>
        <v>0.28427308133409368</v>
      </c>
      <c r="J14" s="2">
        <f t="shared" ref="J14" si="7">IF(G14&gt;0,G14/E14,0)</f>
        <v>7.0785362643185482E-2</v>
      </c>
    </row>
    <row r="16" spans="1:10" ht="75">
      <c r="C16" s="3" t="s">
        <v>1</v>
      </c>
      <c r="D16" s="3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17" t="s">
        <v>7</v>
      </c>
      <c r="J16" s="17" t="s">
        <v>8</v>
      </c>
    </row>
    <row r="20" spans="2:10">
      <c r="B20" t="s">
        <v>14</v>
      </c>
      <c r="C20" s="20" t="s">
        <v>15</v>
      </c>
      <c r="D20" s="21">
        <v>69008676417</v>
      </c>
      <c r="E20" s="22">
        <v>2852391569</v>
      </c>
      <c r="F20" s="22">
        <v>1570132573</v>
      </c>
      <c r="G20" s="22">
        <v>466212699</v>
      </c>
      <c r="H20" s="2">
        <f t="shared" ref="H20:I20" si="8">IF(F20&gt;0,F20/E20,0)</f>
        <v>0.55046179145399099</v>
      </c>
      <c r="I20" s="2">
        <f t="shared" si="8"/>
        <v>0.29692569087285597</v>
      </c>
      <c r="J20" s="2">
        <f t="shared" ref="J20" si="9">IF(G20&gt;0,G20/E20,0)</f>
        <v>0.16344624772658622</v>
      </c>
    </row>
    <row r="21" spans="2:10">
      <c r="B21" t="s">
        <v>9</v>
      </c>
      <c r="C21" t="s">
        <v>15</v>
      </c>
      <c r="D21">
        <v>69008676417</v>
      </c>
      <c r="E21" s="1">
        <v>2323349478</v>
      </c>
      <c r="F21" s="1">
        <v>923528460</v>
      </c>
      <c r="G21" s="1">
        <v>273351256</v>
      </c>
      <c r="H21" s="2">
        <f t="shared" ref="H21:I25" si="10">IF(F21&gt;0,F21/E21,0)</f>
        <v>0.3974987270511699</v>
      </c>
      <c r="I21" s="2">
        <f t="shared" si="10"/>
        <v>0.29598574146810808</v>
      </c>
      <c r="J21" s="2">
        <f t="shared" ref="J21:J25" si="11">IF(G21&gt;0,G21/E21,0)</f>
        <v>0.11765395545886963</v>
      </c>
    </row>
    <row r="22" spans="2:10">
      <c r="B22" t="s">
        <v>10</v>
      </c>
      <c r="C22" s="6" t="s">
        <v>15</v>
      </c>
      <c r="D22" s="6">
        <v>69008676417</v>
      </c>
      <c r="E22" s="7">
        <v>1908464136</v>
      </c>
      <c r="F22" s="7">
        <v>751983692</v>
      </c>
      <c r="G22" s="7">
        <v>225145487</v>
      </c>
      <c r="H22" s="2">
        <f t="shared" si="10"/>
        <v>0.39402558204531019</v>
      </c>
      <c r="I22" s="2">
        <f t="shared" si="10"/>
        <v>0.29940208729952084</v>
      </c>
      <c r="J22" s="2">
        <f t="shared" si="11"/>
        <v>0.11797208171377448</v>
      </c>
    </row>
    <row r="23" spans="2:10">
      <c r="B23" t="s">
        <v>11</v>
      </c>
      <c r="C23" s="8" t="s">
        <v>15</v>
      </c>
      <c r="D23" s="9">
        <v>69008676417</v>
      </c>
      <c r="E23" s="10">
        <v>2351080227</v>
      </c>
      <c r="F23" s="10">
        <v>1359704771</v>
      </c>
      <c r="G23" s="10">
        <v>407834173</v>
      </c>
      <c r="H23" s="2">
        <f t="shared" si="10"/>
        <v>0.57833193243898606</v>
      </c>
      <c r="I23" s="2">
        <f t="shared" si="10"/>
        <v>0.29994318009199661</v>
      </c>
      <c r="J23" s="2">
        <f t="shared" si="11"/>
        <v>0.17346671896449919</v>
      </c>
    </row>
    <row r="24" spans="2:10">
      <c r="B24" t="s">
        <v>12</v>
      </c>
      <c r="C24" s="11" t="s">
        <v>15</v>
      </c>
      <c r="D24" s="12">
        <v>69008676417</v>
      </c>
      <c r="E24" s="13">
        <v>2367267375</v>
      </c>
      <c r="F24" s="13">
        <v>1173940005</v>
      </c>
      <c r="G24" s="13">
        <v>352105229</v>
      </c>
      <c r="H24" s="2">
        <f t="shared" si="10"/>
        <v>0.49590511718178854</v>
      </c>
      <c r="I24" s="2">
        <f t="shared" si="10"/>
        <v>0.29993460270569788</v>
      </c>
      <c r="J24" s="2">
        <f t="shared" si="11"/>
        <v>0.14873910430164231</v>
      </c>
    </row>
    <row r="25" spans="2:10">
      <c r="B25" t="s">
        <v>13</v>
      </c>
      <c r="C25" t="s">
        <v>15</v>
      </c>
      <c r="D25">
        <v>69008676417</v>
      </c>
      <c r="E25" s="14">
        <v>3126734653</v>
      </c>
      <c r="F25" s="14">
        <v>1802372952</v>
      </c>
      <c r="G25" s="14">
        <v>540650269</v>
      </c>
      <c r="H25" s="2">
        <f t="shared" si="10"/>
        <v>0.57643936950987573</v>
      </c>
      <c r="I25" s="2">
        <f t="shared" si="10"/>
        <v>0.29996581362368335</v>
      </c>
      <c r="J25" s="2">
        <f t="shared" si="11"/>
        <v>0.17291210447975291</v>
      </c>
    </row>
    <row r="28" spans="2:10">
      <c r="B28" t="s">
        <v>39</v>
      </c>
      <c r="C28" t="s">
        <v>15</v>
      </c>
      <c r="D28">
        <v>69008676417</v>
      </c>
      <c r="E28" s="1">
        <f>SUM(E20:E27)</f>
        <v>14929287438</v>
      </c>
      <c r="F28" s="1">
        <f>SUM(F20:F27)</f>
        <v>7581662453</v>
      </c>
      <c r="G28" s="1">
        <f>SUM(G20:G27)</f>
        <v>2265299113</v>
      </c>
      <c r="H28" s="2">
        <f t="shared" ref="H28" si="12">IF(F28&gt;0,F28/E28,0)</f>
        <v>0.50783819954475173</v>
      </c>
      <c r="I28" s="2">
        <f t="shared" ref="I28" si="13">IF(G28&gt;0,G28/F28,0)</f>
        <v>0.29878659555776454</v>
      </c>
      <c r="J28" s="2">
        <f t="shared" ref="J28" si="14">IF(G28&gt;0,G28/E28,0)</f>
        <v>0.15173524673616107</v>
      </c>
    </row>
    <row r="29" spans="2:10" ht="75">
      <c r="B29" s="3" t="s">
        <v>1</v>
      </c>
      <c r="C29" s="3" t="s">
        <v>2</v>
      </c>
      <c r="D29" s="4" t="s">
        <v>3</v>
      </c>
      <c r="E29" s="4" t="s">
        <v>4</v>
      </c>
      <c r="F29" s="4" t="s">
        <v>5</v>
      </c>
      <c r="G29" s="5" t="s">
        <v>6</v>
      </c>
      <c r="H29" s="17" t="s">
        <v>7</v>
      </c>
      <c r="I29" s="17" t="s">
        <v>8</v>
      </c>
      <c r="J29" s="2"/>
    </row>
    <row r="30" spans="2:10">
      <c r="B30" t="s">
        <v>14</v>
      </c>
      <c r="C30" t="s">
        <v>31</v>
      </c>
      <c r="D30">
        <v>49004028077</v>
      </c>
      <c r="E30" s="1">
        <v>40531195540</v>
      </c>
      <c r="F30" s="1">
        <v>13760303234</v>
      </c>
      <c r="G30" s="1">
        <v>3950825604</v>
      </c>
      <c r="H30" s="2">
        <v>0.33949907104072558</v>
      </c>
      <c r="I30" s="2">
        <v>0.28711762646610872</v>
      </c>
      <c r="J30" s="2">
        <v>9.7476167464661964E-2</v>
      </c>
    </row>
    <row r="31" spans="2:10">
      <c r="B31" t="s">
        <v>9</v>
      </c>
      <c r="C31" t="s">
        <v>31</v>
      </c>
      <c r="D31">
        <v>49004028077</v>
      </c>
      <c r="E31" s="1">
        <v>33044169721</v>
      </c>
      <c r="F31" s="1">
        <v>6338539254</v>
      </c>
      <c r="G31" s="1">
        <v>1718329663</v>
      </c>
      <c r="H31" s="2">
        <v>0.19182020028095231</v>
      </c>
      <c r="I31" s="2">
        <v>0.27109237541056963</v>
      </c>
      <c r="J31" s="2">
        <v>5.2000993745894578E-2</v>
      </c>
    </row>
    <row r="32" spans="2:10">
      <c r="B32" t="s">
        <v>10</v>
      </c>
      <c r="C32" t="s">
        <v>32</v>
      </c>
      <c r="D32">
        <v>49004028077</v>
      </c>
      <c r="E32" s="1">
        <v>26671570876</v>
      </c>
      <c r="F32" s="1">
        <v>5260130225</v>
      </c>
      <c r="G32" s="1">
        <v>1325839334</v>
      </c>
      <c r="H32" s="2">
        <v>0.19721861338633215</v>
      </c>
      <c r="I32" s="2">
        <v>0.25205446962104439</v>
      </c>
      <c r="J32" s="2">
        <v>4.9709832996489754E-2</v>
      </c>
    </row>
    <row r="33" spans="1:12">
      <c r="B33" t="s">
        <v>11</v>
      </c>
      <c r="C33" t="s">
        <v>32</v>
      </c>
      <c r="D33">
        <v>49004028077</v>
      </c>
      <c r="E33" s="1">
        <v>37903699841</v>
      </c>
      <c r="F33" s="1">
        <v>11476618686</v>
      </c>
      <c r="G33" s="1">
        <v>3271853069</v>
      </c>
      <c r="H33" s="2">
        <v>0.30278359986340625</v>
      </c>
      <c r="I33" s="2">
        <v>0.28508859260012187</v>
      </c>
      <c r="J33" s="2">
        <v>8.632015034745695E-2</v>
      </c>
    </row>
    <row r="34" spans="1:12">
      <c r="B34" t="s">
        <v>12</v>
      </c>
      <c r="C34" t="s">
        <v>33</v>
      </c>
      <c r="D34">
        <v>49004028077</v>
      </c>
      <c r="E34" s="1">
        <v>36685553130</v>
      </c>
      <c r="F34" s="1">
        <v>12781584047</v>
      </c>
      <c r="G34" s="1">
        <v>3523250116</v>
      </c>
      <c r="H34" s="2">
        <v>0.34840919535019155</v>
      </c>
      <c r="I34" s="2">
        <v>0.2756505064665245</v>
      </c>
      <c r="J34" s="2">
        <v>9.603917115587457E-2</v>
      </c>
    </row>
    <row r="35" spans="1:12">
      <c r="B35" t="s">
        <v>13</v>
      </c>
      <c r="C35" t="s">
        <v>33</v>
      </c>
      <c r="D35">
        <v>49004028077</v>
      </c>
      <c r="E35" s="1">
        <v>43059226136</v>
      </c>
      <c r="F35" s="1">
        <v>16278812031</v>
      </c>
      <c r="G35" s="1">
        <v>4220572951</v>
      </c>
      <c r="H35" s="2">
        <v>0.37805630736568147</v>
      </c>
      <c r="I35" s="2">
        <v>0.25926787181783878</v>
      </c>
      <c r="J35" s="2">
        <v>9.801785423801096E-2</v>
      </c>
    </row>
    <row r="36" spans="1:12">
      <c r="E36" s="1"/>
      <c r="F36" s="1"/>
      <c r="G36" s="1"/>
      <c r="H36" s="2"/>
      <c r="I36" s="2"/>
      <c r="J36" s="2"/>
    </row>
    <row r="37" spans="1:12">
      <c r="E37" s="1"/>
      <c r="F37" s="1"/>
      <c r="G37" s="1"/>
      <c r="H37" s="2"/>
      <c r="I37" s="2"/>
      <c r="J37" s="2"/>
    </row>
    <row r="38" spans="1:12">
      <c r="B38" t="s">
        <v>39</v>
      </c>
      <c r="C38" t="s">
        <v>33</v>
      </c>
      <c r="D38">
        <v>49004028077</v>
      </c>
      <c r="E38" s="1">
        <f>SUM(E30:E37)</f>
        <v>217895415244</v>
      </c>
      <c r="F38" s="1">
        <f>SUM(F30:F37)</f>
        <v>65895987477</v>
      </c>
      <c r="G38" s="1">
        <f>SUM(G30:G37)</f>
        <v>18010670737</v>
      </c>
      <c r="H38" s="2">
        <f t="shared" ref="H38" si="15">IF(F38&gt;0,F38/E38,0)</f>
        <v>0.30242025699902614</v>
      </c>
      <c r="I38" s="2">
        <f t="shared" ref="I38" si="16">IF(G38&gt;0,G38/F38,0)</f>
        <v>0.27331968798990003</v>
      </c>
      <c r="J38" s="2">
        <f t="shared" ref="J38" si="17">IF(G38&gt;0,G38/E38,0)</f>
        <v>8.2657410284799213E-2</v>
      </c>
    </row>
    <row r="39" spans="1:12" ht="21">
      <c r="A39" s="19" t="s">
        <v>34</v>
      </c>
      <c r="E39" s="1"/>
      <c r="F39" s="1"/>
      <c r="G39" s="1"/>
      <c r="H39" s="2"/>
      <c r="I39" s="2"/>
      <c r="J39" s="2"/>
    </row>
    <row r="40" spans="1:12" ht="75">
      <c r="A40" t="s">
        <v>17</v>
      </c>
      <c r="C40" s="3" t="s">
        <v>1</v>
      </c>
      <c r="D40" s="3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17" t="s">
        <v>7</v>
      </c>
      <c r="J40" s="17" t="s">
        <v>8</v>
      </c>
    </row>
    <row r="41" spans="1:12">
      <c r="A41" t="s">
        <v>16</v>
      </c>
    </row>
    <row r="42" spans="1:12">
      <c r="A42">
        <v>1858</v>
      </c>
      <c r="B42" t="s">
        <v>14</v>
      </c>
      <c r="E42" s="15">
        <v>1774357458177</v>
      </c>
      <c r="F42" s="15">
        <v>178091856879</v>
      </c>
      <c r="G42" s="15">
        <v>41915404658</v>
      </c>
      <c r="H42" s="2">
        <v>0.10036977389098029</v>
      </c>
      <c r="I42" s="2">
        <v>0.23535834480336942</v>
      </c>
      <c r="J42" s="2">
        <v>2.3622863851269563E-2</v>
      </c>
      <c r="K42" s="2"/>
      <c r="L42" s="2"/>
    </row>
    <row r="43" spans="1:12">
      <c r="A43">
        <v>1899</v>
      </c>
      <c r="B43" t="s">
        <v>9</v>
      </c>
      <c r="E43" s="15">
        <v>1778034834731</v>
      </c>
      <c r="F43" s="15">
        <v>168591021245</v>
      </c>
      <c r="G43" s="15">
        <v>41838344414.580002</v>
      </c>
      <c r="H43" s="2">
        <v>9.4818739178699069E-2</v>
      </c>
      <c r="I43" s="2">
        <v>0.24816472493976796</v>
      </c>
      <c r="J43" s="2">
        <v>2.3530666327417456E-2</v>
      </c>
    </row>
    <row r="44" spans="1:12">
      <c r="A44">
        <v>2041</v>
      </c>
      <c r="B44" t="s">
        <v>10</v>
      </c>
      <c r="E44" s="15">
        <v>1807910122467</v>
      </c>
      <c r="F44" s="15">
        <v>172007240563</v>
      </c>
      <c r="G44" s="15">
        <v>38208867735</v>
      </c>
      <c r="H44" s="2">
        <v>9.5141477679369355E-2</v>
      </c>
      <c r="I44" s="2">
        <v>0.22213522878419459</v>
      </c>
      <c r="J44" s="2">
        <v>2.1134273911173056E-2</v>
      </c>
    </row>
    <row r="45" spans="1:12">
      <c r="A45">
        <v>2159</v>
      </c>
      <c r="B45" t="s">
        <v>11</v>
      </c>
      <c r="E45" s="15">
        <v>1868983912486</v>
      </c>
      <c r="F45" s="15">
        <v>190606242951</v>
      </c>
      <c r="G45" s="15">
        <v>45789846329.220001</v>
      </c>
      <c r="H45" s="2">
        <v>0.10198388636607796</v>
      </c>
      <c r="I45" s="2">
        <v>0.24023266824996597</v>
      </c>
      <c r="J45" s="2">
        <v>2.4499861140224233E-2</v>
      </c>
    </row>
    <row r="46" spans="1:12">
      <c r="A46">
        <v>2246</v>
      </c>
      <c r="B46" t="s">
        <v>12</v>
      </c>
      <c r="E46" s="15">
        <v>2009684711284</v>
      </c>
      <c r="F46" s="15">
        <v>219320308863</v>
      </c>
      <c r="G46" s="15">
        <v>52379457353</v>
      </c>
      <c r="H46" s="2">
        <v>0.10913169992862955</v>
      </c>
      <c r="I46" s="2">
        <v>0.23882629759435184</v>
      </c>
      <c r="J46" s="2">
        <v>2.6063519844132386E-2</v>
      </c>
    </row>
    <row r="47" spans="1:12">
      <c r="A47">
        <v>2347</v>
      </c>
      <c r="B47" t="s">
        <v>13</v>
      </c>
      <c r="E47" s="15">
        <v>2140118795991</v>
      </c>
      <c r="F47" s="15">
        <v>231127843044</v>
      </c>
      <c r="G47" s="15">
        <v>56137697940</v>
      </c>
      <c r="H47" s="2">
        <v>0.10799766979149132</v>
      </c>
      <c r="I47" s="2">
        <v>0.24288591629920164</v>
      </c>
      <c r="J47" s="2">
        <v>2.6231112985484979E-2</v>
      </c>
    </row>
    <row r="49" spans="1:12">
      <c r="B49" t="s">
        <v>39</v>
      </c>
      <c r="E49" s="15">
        <f>SUM(E42:E48)</f>
        <v>11379089835136</v>
      </c>
      <c r="F49" s="15">
        <f t="shared" ref="F49:G49" si="18">SUM(F42:F48)</f>
        <v>1159744513545</v>
      </c>
      <c r="G49" s="15">
        <f t="shared" si="18"/>
        <v>276269618429.79999</v>
      </c>
      <c r="H49" s="2">
        <f>SUM(H42:H47)/6</f>
        <v>0.10157387447254125</v>
      </c>
      <c r="I49" s="2">
        <f t="shared" ref="I49" si="19">IF(G49&gt;0,G49/F49,0)</f>
        <v>0.23821593049431594</v>
      </c>
      <c r="J49" s="2">
        <f t="shared" ref="J49" si="20">IF(G49&gt;0,G49/E49,0)</f>
        <v>2.4278709671202634E-2</v>
      </c>
    </row>
    <row r="50" spans="1:12" ht="21">
      <c r="A50" s="19" t="s">
        <v>35</v>
      </c>
      <c r="E50" s="15"/>
      <c r="F50" s="15"/>
      <c r="G50" s="15"/>
      <c r="H50" s="2"/>
    </row>
    <row r="51" spans="1:12" ht="75">
      <c r="A51" t="s">
        <v>18</v>
      </c>
      <c r="C51" s="3" t="s">
        <v>1</v>
      </c>
      <c r="D51" s="3" t="s">
        <v>2</v>
      </c>
      <c r="E51" s="4" t="s">
        <v>3</v>
      </c>
      <c r="F51" s="4" t="s">
        <v>4</v>
      </c>
      <c r="G51" s="4" t="s">
        <v>5</v>
      </c>
      <c r="H51" s="5" t="s">
        <v>6</v>
      </c>
      <c r="I51" s="17" t="s">
        <v>7</v>
      </c>
      <c r="J51" s="17" t="s">
        <v>8</v>
      </c>
    </row>
    <row r="52" spans="1:12">
      <c r="A52" t="s">
        <v>16</v>
      </c>
      <c r="C52" t="s">
        <v>20</v>
      </c>
    </row>
    <row r="53" spans="1:12">
      <c r="A53">
        <v>1312</v>
      </c>
      <c r="B53" t="s">
        <v>14</v>
      </c>
      <c r="C53" s="2">
        <f t="shared" ref="C53:C58" si="21">+A53/A42</f>
        <v>0.70613562970936494</v>
      </c>
      <c r="E53" s="15">
        <v>1430163077228</v>
      </c>
      <c r="F53" s="15">
        <v>178091856879</v>
      </c>
      <c r="G53" s="15">
        <v>41915404658</v>
      </c>
      <c r="H53" s="2">
        <v>0.1245255591580401</v>
      </c>
      <c r="I53" s="2">
        <v>0.23535834480336942</v>
      </c>
      <c r="J53" s="2">
        <v>2.9308129489150382E-2</v>
      </c>
    </row>
    <row r="54" spans="1:12">
      <c r="A54">
        <v>1358</v>
      </c>
      <c r="B54" t="s">
        <v>9</v>
      </c>
      <c r="C54" s="2">
        <f t="shared" si="21"/>
        <v>0.7151132174828857</v>
      </c>
      <c r="E54" s="15">
        <v>1448498387780</v>
      </c>
      <c r="F54" s="15">
        <v>168591021245</v>
      </c>
      <c r="G54" s="15">
        <v>41838344414.580002</v>
      </c>
      <c r="H54" s="2">
        <v>0.11639020289376106</v>
      </c>
      <c r="I54" s="2">
        <v>0.24816472493976796</v>
      </c>
      <c r="J54" s="2">
        <v>2.8883942686814001E-2</v>
      </c>
    </row>
    <row r="55" spans="1:12">
      <c r="A55">
        <v>1444</v>
      </c>
      <c r="B55" t="s">
        <v>10</v>
      </c>
      <c r="C55" s="2">
        <f t="shared" si="21"/>
        <v>0.70749632533072027</v>
      </c>
      <c r="E55" s="15">
        <v>1453238039181</v>
      </c>
      <c r="F55" s="15">
        <v>172007240563</v>
      </c>
      <c r="G55" s="15">
        <v>38208867735</v>
      </c>
      <c r="H55" s="2">
        <v>0.11836136677232724</v>
      </c>
      <c r="I55" s="2">
        <v>0.22213522878419459</v>
      </c>
      <c r="J55" s="2">
        <v>2.6292229287180877E-2</v>
      </c>
    </row>
    <row r="56" spans="1:12">
      <c r="A56">
        <v>1567</v>
      </c>
      <c r="B56" t="s">
        <v>11</v>
      </c>
      <c r="C56" s="2">
        <f t="shared" si="21"/>
        <v>0.72579898100972673</v>
      </c>
      <c r="E56" s="15">
        <v>1558621343134</v>
      </c>
      <c r="F56" s="15">
        <v>190606242951</v>
      </c>
      <c r="G56" s="15">
        <v>45789846329.220001</v>
      </c>
      <c r="H56" s="2">
        <v>0.12229156477976763</v>
      </c>
      <c r="I56" s="2">
        <v>0.24023266824996597</v>
      </c>
      <c r="J56" s="2">
        <v>2.9378428911507142E-2</v>
      </c>
    </row>
    <row r="57" spans="1:12">
      <c r="A57">
        <v>1664</v>
      </c>
      <c r="B57" t="s">
        <v>12</v>
      </c>
      <c r="C57" s="2">
        <f t="shared" si="21"/>
        <v>0.74087266251113093</v>
      </c>
      <c r="E57" s="15">
        <v>1683480043204</v>
      </c>
      <c r="F57" s="15">
        <v>219320308863</v>
      </c>
      <c r="G57" s="15">
        <v>52379457353</v>
      </c>
      <c r="H57" s="2">
        <v>0.1302779381011191</v>
      </c>
      <c r="I57" s="2">
        <v>0.23882629759435184</v>
      </c>
      <c r="J57" s="2">
        <v>3.1113797614916415E-2</v>
      </c>
    </row>
    <row r="58" spans="1:12">
      <c r="A58">
        <v>1725</v>
      </c>
      <c r="B58" t="s">
        <v>13</v>
      </c>
      <c r="C58" s="2">
        <f t="shared" si="21"/>
        <v>0.73498082658713249</v>
      </c>
      <c r="E58" s="15">
        <v>1803270364737</v>
      </c>
      <c r="F58" s="15">
        <v>231127843044</v>
      </c>
      <c r="G58" s="15">
        <v>56137697940</v>
      </c>
      <c r="H58" s="2">
        <v>0.12817148640809006</v>
      </c>
      <c r="I58" s="2">
        <v>0.24288591629920164</v>
      </c>
      <c r="J58" s="2">
        <v>3.1131048919659624E-2</v>
      </c>
    </row>
    <row r="60" spans="1:12">
      <c r="B60" t="s">
        <v>39</v>
      </c>
      <c r="C60" s="2">
        <f>SUM(C53:C59)/6</f>
        <v>0.72173294043849345</v>
      </c>
      <c r="E60" s="15">
        <f>SUM(E53:E59)</f>
        <v>9377271255264</v>
      </c>
      <c r="F60" s="15">
        <f t="shared" ref="F60:G60" si="22">SUM(F53:F59)</f>
        <v>1159744513545</v>
      </c>
      <c r="G60" s="15">
        <f t="shared" si="22"/>
        <v>276269618429.79999</v>
      </c>
      <c r="H60" s="2">
        <f>SUM(H53:H58)/6</f>
        <v>0.12333635301885086</v>
      </c>
      <c r="I60" s="2">
        <f t="shared" ref="I60:J60" si="23">SUM(I53:I58)/6</f>
        <v>0.23793386344514189</v>
      </c>
      <c r="J60" s="2">
        <f t="shared" si="23"/>
        <v>2.935126281820474E-2</v>
      </c>
      <c r="L60" s="15">
        <f>+E49-E60</f>
        <v>2001818579872</v>
      </c>
    </row>
    <row r="61" spans="1:12" ht="21">
      <c r="A61" s="19" t="s">
        <v>40</v>
      </c>
      <c r="E61" s="15"/>
      <c r="F61" s="15"/>
      <c r="G61" s="15"/>
    </row>
    <row r="62" spans="1:12" ht="75">
      <c r="A62" t="s">
        <v>19</v>
      </c>
      <c r="C62" s="3" t="s">
        <v>1</v>
      </c>
      <c r="D62" s="3" t="s">
        <v>2</v>
      </c>
      <c r="E62" s="4" t="s">
        <v>3</v>
      </c>
      <c r="F62" s="4" t="s">
        <v>4</v>
      </c>
      <c r="G62" s="4" t="s">
        <v>5</v>
      </c>
      <c r="H62" s="5" t="s">
        <v>6</v>
      </c>
      <c r="I62" s="17" t="s">
        <v>7</v>
      </c>
      <c r="J62" s="17" t="s">
        <v>8</v>
      </c>
    </row>
    <row r="63" spans="1:12">
      <c r="A63" t="s">
        <v>16</v>
      </c>
      <c r="C63" t="s">
        <v>20</v>
      </c>
    </row>
    <row r="64" spans="1:12">
      <c r="A64">
        <f t="shared" ref="A64:A69" si="24">+A42-A53</f>
        <v>546</v>
      </c>
      <c r="B64" t="s">
        <v>14</v>
      </c>
      <c r="C64" s="2">
        <f t="shared" ref="C64:C69" si="25">+A64/A42</f>
        <v>0.29386437029063511</v>
      </c>
      <c r="E64" s="15">
        <f t="shared" ref="E64:G69" si="26">+E42-E53</f>
        <v>344194380949</v>
      </c>
      <c r="F64" s="15">
        <f t="shared" si="26"/>
        <v>0</v>
      </c>
      <c r="G64" s="15">
        <f t="shared" si="26"/>
        <v>0</v>
      </c>
    </row>
    <row r="65" spans="1:12">
      <c r="A65">
        <f t="shared" si="24"/>
        <v>541</v>
      </c>
      <c r="B65" t="s">
        <v>9</v>
      </c>
      <c r="C65" s="2">
        <f t="shared" si="25"/>
        <v>0.28488678251711425</v>
      </c>
      <c r="E65" s="15">
        <f t="shared" si="26"/>
        <v>329536446951</v>
      </c>
      <c r="F65" s="15">
        <f t="shared" si="26"/>
        <v>0</v>
      </c>
      <c r="G65" s="15">
        <f t="shared" si="26"/>
        <v>0</v>
      </c>
    </row>
    <row r="66" spans="1:12">
      <c r="A66">
        <f t="shared" si="24"/>
        <v>597</v>
      </c>
      <c r="B66" t="s">
        <v>10</v>
      </c>
      <c r="C66" s="2">
        <f t="shared" si="25"/>
        <v>0.29250367466927979</v>
      </c>
      <c r="E66" s="15">
        <f t="shared" si="26"/>
        <v>354672083286</v>
      </c>
      <c r="F66" s="15">
        <f t="shared" si="26"/>
        <v>0</v>
      </c>
      <c r="G66" s="15">
        <f t="shared" si="26"/>
        <v>0</v>
      </c>
    </row>
    <row r="67" spans="1:12">
      <c r="A67">
        <f t="shared" si="24"/>
        <v>592</v>
      </c>
      <c r="B67" t="s">
        <v>10</v>
      </c>
      <c r="C67" s="2">
        <f t="shared" si="25"/>
        <v>0.27420101899027327</v>
      </c>
      <c r="E67" s="15">
        <f t="shared" si="26"/>
        <v>310362569352</v>
      </c>
      <c r="F67" s="15">
        <f t="shared" si="26"/>
        <v>0</v>
      </c>
      <c r="G67" s="15">
        <f t="shared" si="26"/>
        <v>0</v>
      </c>
    </row>
    <row r="68" spans="1:12">
      <c r="A68">
        <f t="shared" si="24"/>
        <v>582</v>
      </c>
      <c r="B68" t="s">
        <v>12</v>
      </c>
      <c r="C68" s="2">
        <f t="shared" si="25"/>
        <v>0.25912733748886912</v>
      </c>
      <c r="E68" s="15">
        <f t="shared" si="26"/>
        <v>326204668080</v>
      </c>
      <c r="F68" s="15">
        <f t="shared" si="26"/>
        <v>0</v>
      </c>
      <c r="G68" s="15">
        <f t="shared" si="26"/>
        <v>0</v>
      </c>
    </row>
    <row r="69" spans="1:12">
      <c r="A69">
        <f t="shared" si="24"/>
        <v>622</v>
      </c>
      <c r="B69" t="s">
        <v>13</v>
      </c>
      <c r="C69" s="2">
        <f t="shared" si="25"/>
        <v>0.26501917341286751</v>
      </c>
      <c r="E69" s="15">
        <f t="shared" si="26"/>
        <v>336848431254</v>
      </c>
      <c r="F69" s="15">
        <f t="shared" si="26"/>
        <v>0</v>
      </c>
      <c r="G69" s="15">
        <f t="shared" si="26"/>
        <v>0</v>
      </c>
    </row>
    <row r="71" spans="1:12">
      <c r="B71" t="s">
        <v>39</v>
      </c>
      <c r="C71" s="2">
        <f>SUM(C64:C70)/6</f>
        <v>0.27826705956150649</v>
      </c>
      <c r="E71" s="15">
        <f>SUM(E64:E70)</f>
        <v>2001818579872</v>
      </c>
      <c r="L71" s="15">
        <f>+E71+E60</f>
        <v>11379089835136</v>
      </c>
    </row>
    <row r="72" spans="1:12" ht="21">
      <c r="A72" s="19" t="s">
        <v>36</v>
      </c>
      <c r="E72" s="15"/>
    </row>
    <row r="73" spans="1:12" ht="75">
      <c r="C73" s="3" t="s">
        <v>1</v>
      </c>
      <c r="D73" s="3" t="s">
        <v>2</v>
      </c>
      <c r="E73" s="4" t="s">
        <v>3</v>
      </c>
      <c r="F73" s="4" t="s">
        <v>4</v>
      </c>
      <c r="G73" s="4" t="s">
        <v>5</v>
      </c>
      <c r="H73" s="5" t="s">
        <v>6</v>
      </c>
      <c r="I73" s="17" t="s">
        <v>7</v>
      </c>
      <c r="J73" s="17" t="s">
        <v>8</v>
      </c>
    </row>
    <row r="74" spans="1:12">
      <c r="A74" t="s">
        <v>21</v>
      </c>
      <c r="F74" t="s">
        <v>22</v>
      </c>
      <c r="H74" t="s">
        <v>25</v>
      </c>
    </row>
    <row r="75" spans="1:12">
      <c r="D75" s="16">
        <v>0.01</v>
      </c>
      <c r="F75">
        <v>20</v>
      </c>
      <c r="G75" s="16">
        <v>0.01</v>
      </c>
      <c r="H75">
        <v>30</v>
      </c>
    </row>
    <row r="76" spans="1:12">
      <c r="A76">
        <v>1858</v>
      </c>
      <c r="B76" t="s">
        <v>14</v>
      </c>
      <c r="D76" s="15">
        <f>+E76/100</f>
        <v>17743574581.77</v>
      </c>
      <c r="E76" s="15">
        <v>1774357458177</v>
      </c>
      <c r="F76" s="15">
        <f>+D76*$F$75</f>
        <v>354871491635.40002</v>
      </c>
      <c r="G76" s="15">
        <f>+F76/100</f>
        <v>3548714916.3540001</v>
      </c>
      <c r="H76" s="15">
        <f>+G76*$H$75</f>
        <v>106461447490.62</v>
      </c>
      <c r="I76" s="2">
        <f>+H76/F76</f>
        <v>0.3</v>
      </c>
      <c r="J76" s="2">
        <f>+H76/E76</f>
        <v>0.06</v>
      </c>
    </row>
    <row r="77" spans="1:12">
      <c r="A77">
        <v>1899</v>
      </c>
      <c r="B77" t="s">
        <v>9</v>
      </c>
      <c r="D77" s="15">
        <f t="shared" ref="D77:D81" si="27">+E77/100</f>
        <v>17780348347.310001</v>
      </c>
      <c r="E77" s="15">
        <v>1778034834731</v>
      </c>
      <c r="F77" s="15">
        <f t="shared" ref="F77:F83" si="28">+D77*$F$75</f>
        <v>355606966946.20001</v>
      </c>
      <c r="G77" s="15">
        <f t="shared" ref="G77:G81" si="29">+F77/100</f>
        <v>3556069669.4619999</v>
      </c>
      <c r="H77" s="15">
        <f t="shared" ref="H77:H81" si="30">+G77*$H$75</f>
        <v>106682090083.86</v>
      </c>
      <c r="I77" s="2">
        <f t="shared" ref="I77:I81" si="31">+H77/F77</f>
        <v>0.3</v>
      </c>
      <c r="J77" s="2">
        <f t="shared" ref="J77:J81" si="32">+H77/E77</f>
        <v>0.06</v>
      </c>
    </row>
    <row r="78" spans="1:12">
      <c r="A78">
        <v>2041</v>
      </c>
      <c r="B78" t="s">
        <v>10</v>
      </c>
      <c r="D78" s="15">
        <f t="shared" si="27"/>
        <v>18079101224.669998</v>
      </c>
      <c r="E78" s="15">
        <v>1807910122467</v>
      </c>
      <c r="F78" s="15">
        <f t="shared" si="28"/>
        <v>361582024493.39996</v>
      </c>
      <c r="G78" s="15">
        <f t="shared" si="29"/>
        <v>3615820244.9339995</v>
      </c>
      <c r="H78" s="15">
        <f t="shared" si="30"/>
        <v>108474607348.01999</v>
      </c>
      <c r="I78" s="2">
        <f t="shared" si="31"/>
        <v>0.3</v>
      </c>
      <c r="J78" s="2">
        <f t="shared" si="32"/>
        <v>5.9999999999999991E-2</v>
      </c>
    </row>
    <row r="79" spans="1:12">
      <c r="A79">
        <v>2159</v>
      </c>
      <c r="B79" t="s">
        <v>11</v>
      </c>
      <c r="D79" s="15">
        <f t="shared" si="27"/>
        <v>18689839124.860001</v>
      </c>
      <c r="E79" s="15">
        <v>1868983912486</v>
      </c>
      <c r="F79" s="15">
        <f t="shared" si="28"/>
        <v>373796782497.20001</v>
      </c>
      <c r="G79" s="15">
        <f t="shared" si="29"/>
        <v>3737967824.9720001</v>
      </c>
      <c r="H79" s="15">
        <f t="shared" si="30"/>
        <v>112139034749.16</v>
      </c>
      <c r="I79" s="2">
        <f t="shared" si="31"/>
        <v>0.3</v>
      </c>
      <c r="J79" s="2">
        <f t="shared" si="32"/>
        <v>6.0000000000000005E-2</v>
      </c>
    </row>
    <row r="80" spans="1:12">
      <c r="A80">
        <v>2246</v>
      </c>
      <c r="B80" t="s">
        <v>12</v>
      </c>
      <c r="D80" s="15">
        <f t="shared" si="27"/>
        <v>20096847112.84</v>
      </c>
      <c r="E80" s="15">
        <v>2009684711284</v>
      </c>
      <c r="F80" s="15">
        <f t="shared" si="28"/>
        <v>401936942256.79999</v>
      </c>
      <c r="G80" s="15">
        <f t="shared" si="29"/>
        <v>4019369422.5679998</v>
      </c>
      <c r="H80" s="15">
        <f t="shared" si="30"/>
        <v>120581082677.03999</v>
      </c>
      <c r="I80" s="2">
        <f t="shared" si="31"/>
        <v>0.3</v>
      </c>
      <c r="J80" s="2">
        <f t="shared" si="32"/>
        <v>0.06</v>
      </c>
    </row>
    <row r="81" spans="1:10">
      <c r="A81">
        <v>2347</v>
      </c>
      <c r="B81" t="s">
        <v>13</v>
      </c>
      <c r="D81" s="15">
        <f t="shared" si="27"/>
        <v>21401187959.91</v>
      </c>
      <c r="E81" s="15">
        <v>2140118795991</v>
      </c>
      <c r="F81" s="15">
        <f t="shared" si="28"/>
        <v>428023759198.20001</v>
      </c>
      <c r="G81" s="15">
        <f t="shared" si="29"/>
        <v>4280237591.9820004</v>
      </c>
      <c r="H81" s="15">
        <f t="shared" si="30"/>
        <v>128407127759.46001</v>
      </c>
      <c r="I81" s="2">
        <f t="shared" si="31"/>
        <v>0.3</v>
      </c>
      <c r="J81" s="2">
        <f t="shared" si="32"/>
        <v>6.0000000000000005E-2</v>
      </c>
    </row>
    <row r="82" spans="1:10">
      <c r="D82" s="15"/>
    </row>
    <row r="83" spans="1:10">
      <c r="D83" s="15">
        <f>+E83/100</f>
        <v>113790898351.36</v>
      </c>
      <c r="E83" s="15">
        <f>SUM(E76:E82)</f>
        <v>11379089835136</v>
      </c>
      <c r="F83" s="15">
        <f t="shared" si="28"/>
        <v>2275817967027.2002</v>
      </c>
      <c r="H83" s="15">
        <f>SUM(H76:H81)</f>
        <v>682745390108.16003</v>
      </c>
      <c r="I83" s="2">
        <f>+H83/F83</f>
        <v>0.3</v>
      </c>
      <c r="J83" s="2">
        <f>+H83/E83</f>
        <v>6.0000000000000005E-2</v>
      </c>
    </row>
    <row r="84" spans="1:10">
      <c r="F84" s="15">
        <f>SUM(F76:F81)</f>
        <v>2275817967027.2002</v>
      </c>
    </row>
    <row r="85" spans="1:10">
      <c r="E85" s="15" t="s">
        <v>41</v>
      </c>
      <c r="H85" s="15">
        <f>+H83-G60</f>
        <v>406475771678.36005</v>
      </c>
    </row>
    <row r="86" spans="1:10" ht="21">
      <c r="A86" s="19" t="s">
        <v>37</v>
      </c>
    </row>
    <row r="87" spans="1:10" ht="75">
      <c r="C87" s="3" t="s">
        <v>1</v>
      </c>
      <c r="D87" s="3" t="s">
        <v>2</v>
      </c>
      <c r="E87" s="4" t="s">
        <v>3</v>
      </c>
      <c r="F87" s="4" t="s">
        <v>4</v>
      </c>
      <c r="G87" s="4" t="s">
        <v>5</v>
      </c>
      <c r="H87" s="5" t="s">
        <v>6</v>
      </c>
      <c r="I87" s="17" t="s">
        <v>7</v>
      </c>
      <c r="J87" s="17" t="s">
        <v>8</v>
      </c>
    </row>
    <row r="88" spans="1:10">
      <c r="A88" t="s">
        <v>26</v>
      </c>
      <c r="F88" s="16">
        <v>0.01</v>
      </c>
      <c r="G88" s="16" t="s">
        <v>29</v>
      </c>
    </row>
    <row r="89" spans="1:10">
      <c r="A89" t="s">
        <v>17</v>
      </c>
      <c r="C89" t="s">
        <v>23</v>
      </c>
      <c r="D89" t="s">
        <v>24</v>
      </c>
      <c r="F89" s="16"/>
      <c r="G89" s="18">
        <v>20</v>
      </c>
      <c r="H89" s="16" t="s">
        <v>28</v>
      </c>
    </row>
    <row r="90" spans="1:10">
      <c r="A90">
        <v>1858</v>
      </c>
      <c r="B90" t="s">
        <v>14</v>
      </c>
      <c r="C90">
        <v>546</v>
      </c>
      <c r="D90" s="2">
        <f>+C90/A90</f>
        <v>0.29386437029063511</v>
      </c>
      <c r="E90" s="15">
        <v>344194380949</v>
      </c>
      <c r="F90" s="1">
        <f>+E90/100</f>
        <v>3441943809.4899998</v>
      </c>
      <c r="G90" s="1">
        <f>+F90*$G$89</f>
        <v>68838876189.799988</v>
      </c>
      <c r="H90" s="15">
        <f>+G90*0.3</f>
        <v>20651662856.939995</v>
      </c>
    </row>
    <row r="91" spans="1:10">
      <c r="A91">
        <v>1899</v>
      </c>
      <c r="B91" t="s">
        <v>9</v>
      </c>
      <c r="C91">
        <v>541</v>
      </c>
      <c r="D91" s="2">
        <f t="shared" ref="D91:D95" si="33">+C91/A91</f>
        <v>0.28488678251711425</v>
      </c>
      <c r="E91" s="15">
        <v>329536446951</v>
      </c>
      <c r="F91" s="1">
        <f t="shared" ref="F91:F95" si="34">+E91/100</f>
        <v>3295364469.5100002</v>
      </c>
      <c r="G91" s="1">
        <f t="shared" ref="G91:G95" si="35">+F91*$G$89</f>
        <v>65907289390.200005</v>
      </c>
      <c r="H91" s="15">
        <f t="shared" ref="H91:H95" si="36">+G91*0.3</f>
        <v>19772186817.060001</v>
      </c>
    </row>
    <row r="92" spans="1:10">
      <c r="A92">
        <v>2041</v>
      </c>
      <c r="B92" t="s">
        <v>10</v>
      </c>
      <c r="C92">
        <v>597</v>
      </c>
      <c r="D92" s="2">
        <f t="shared" si="33"/>
        <v>0.29250367466927979</v>
      </c>
      <c r="E92" s="15">
        <v>354672083286</v>
      </c>
      <c r="F92" s="1">
        <f t="shared" si="34"/>
        <v>3546720832.8600001</v>
      </c>
      <c r="G92" s="1">
        <f t="shared" si="35"/>
        <v>70934416657.199997</v>
      </c>
      <c r="H92" s="15">
        <f t="shared" si="36"/>
        <v>21280324997.16</v>
      </c>
    </row>
    <row r="93" spans="1:10">
      <c r="A93">
        <v>2159</v>
      </c>
      <c r="B93" t="s">
        <v>11</v>
      </c>
      <c r="C93">
        <v>592</v>
      </c>
      <c r="D93" s="2">
        <f t="shared" si="33"/>
        <v>0.27420101899027327</v>
      </c>
      <c r="E93" s="15">
        <v>310362569352</v>
      </c>
      <c r="F93" s="1">
        <f t="shared" si="34"/>
        <v>3103625693.52</v>
      </c>
      <c r="G93" s="1">
        <f t="shared" si="35"/>
        <v>62072513870.400002</v>
      </c>
      <c r="H93" s="15">
        <f t="shared" si="36"/>
        <v>18621754161.119999</v>
      </c>
    </row>
    <row r="94" spans="1:10">
      <c r="A94">
        <v>2246</v>
      </c>
      <c r="B94" t="s">
        <v>12</v>
      </c>
      <c r="C94">
        <v>582</v>
      </c>
      <c r="D94" s="2">
        <f t="shared" si="33"/>
        <v>0.25912733748886912</v>
      </c>
      <c r="E94" s="15">
        <v>326204668080</v>
      </c>
      <c r="F94" s="1">
        <f t="shared" si="34"/>
        <v>3262046680.8000002</v>
      </c>
      <c r="G94" s="1">
        <f t="shared" si="35"/>
        <v>65240933616</v>
      </c>
      <c r="H94" s="15">
        <f t="shared" si="36"/>
        <v>19572280084.799999</v>
      </c>
    </row>
    <row r="95" spans="1:10">
      <c r="A95">
        <v>2347</v>
      </c>
      <c r="B95" t="s">
        <v>13</v>
      </c>
      <c r="C95">
        <v>622</v>
      </c>
      <c r="D95" s="2">
        <f t="shared" si="33"/>
        <v>0.26501917341286751</v>
      </c>
      <c r="E95" s="15">
        <v>336848431254</v>
      </c>
      <c r="F95" s="1">
        <f t="shared" si="34"/>
        <v>3368484312.54</v>
      </c>
      <c r="G95" s="1">
        <f t="shared" si="35"/>
        <v>67369686250.800003</v>
      </c>
      <c r="H95" s="15">
        <f t="shared" si="36"/>
        <v>20210905875.240002</v>
      </c>
    </row>
    <row r="96" spans="1:10">
      <c r="F96" s="1"/>
      <c r="G96" s="1"/>
    </row>
    <row r="97" spans="1:8">
      <c r="E97" s="15">
        <f>SUM(E90:E96)</f>
        <v>2001818579872</v>
      </c>
      <c r="F97" s="1">
        <f>SUM(F90:F96)</f>
        <v>20018185798.720001</v>
      </c>
      <c r="G97" s="1">
        <f>SUM(G90:G96)</f>
        <v>400363715974.39996</v>
      </c>
      <c r="H97" s="1">
        <f>SUM(H90:H96)</f>
        <v>120109114792.32001</v>
      </c>
    </row>
    <row r="99" spans="1:8" ht="21">
      <c r="A99" s="19" t="s">
        <v>38</v>
      </c>
    </row>
    <row r="100" spans="1:8">
      <c r="A100" t="s">
        <v>27</v>
      </c>
    </row>
    <row r="101" spans="1:8">
      <c r="F101" s="16">
        <v>0.01</v>
      </c>
      <c r="G101" s="16" t="s">
        <v>29</v>
      </c>
      <c r="H101" s="16" t="s">
        <v>28</v>
      </c>
    </row>
    <row r="102" spans="1:8">
      <c r="A102" t="s">
        <v>17</v>
      </c>
      <c r="C102" t="s">
        <v>23</v>
      </c>
      <c r="D102" t="s">
        <v>24</v>
      </c>
      <c r="G102">
        <v>20</v>
      </c>
    </row>
    <row r="103" spans="1:8">
      <c r="A103">
        <v>1858</v>
      </c>
      <c r="B103" t="s">
        <v>14</v>
      </c>
      <c r="C103">
        <v>129</v>
      </c>
      <c r="D103" s="2">
        <f>+C103/A103</f>
        <v>6.942949407965554E-2</v>
      </c>
      <c r="E103" s="15">
        <v>108590280984</v>
      </c>
      <c r="F103" s="1">
        <f>+E103/100</f>
        <v>1085902809.8399999</v>
      </c>
      <c r="G103" s="1">
        <f>+F103*$G$102</f>
        <v>21718056196.799999</v>
      </c>
      <c r="H103" s="15">
        <f>+G103*0.3</f>
        <v>6515416859.04</v>
      </c>
    </row>
    <row r="104" spans="1:8">
      <c r="A104">
        <v>1899</v>
      </c>
      <c r="B104" t="s">
        <v>9</v>
      </c>
      <c r="C104">
        <v>137</v>
      </c>
      <c r="D104" s="2">
        <f t="shared" ref="D104:D108" si="37">+C104/A104</f>
        <v>7.2143233280674041E-2</v>
      </c>
      <c r="E104" s="15">
        <v>129795181796</v>
      </c>
      <c r="F104" s="1">
        <f t="shared" ref="F104:F108" si="38">+E104/100</f>
        <v>1297951817.96</v>
      </c>
      <c r="G104" s="1">
        <f t="shared" ref="G104:G108" si="39">+F104*$G$102</f>
        <v>25959036359.200001</v>
      </c>
      <c r="H104" s="15">
        <f t="shared" ref="H104:H108" si="40">+G104*0.3</f>
        <v>7787710907.7600002</v>
      </c>
    </row>
    <row r="105" spans="1:8">
      <c r="A105">
        <v>2041</v>
      </c>
      <c r="B105" t="s">
        <v>10</v>
      </c>
      <c r="C105">
        <v>135</v>
      </c>
      <c r="D105" s="2">
        <f t="shared" si="37"/>
        <v>6.6144047035766776E-2</v>
      </c>
      <c r="E105" s="15">
        <v>151322929207</v>
      </c>
      <c r="F105" s="1">
        <f t="shared" si="38"/>
        <v>1513229292.0699999</v>
      </c>
      <c r="G105" s="1">
        <f t="shared" si="39"/>
        <v>30264585841.399998</v>
      </c>
      <c r="H105" s="15">
        <f t="shared" si="40"/>
        <v>9079375752.4199982</v>
      </c>
    </row>
    <row r="106" spans="1:8">
      <c r="A106">
        <v>2159</v>
      </c>
      <c r="B106" t="s">
        <v>11</v>
      </c>
      <c r="C106">
        <v>159</v>
      </c>
      <c r="D106" s="2">
        <f t="shared" si="37"/>
        <v>7.3645206113941639E-2</v>
      </c>
      <c r="E106" s="15">
        <v>166478406355</v>
      </c>
      <c r="F106" s="1">
        <f t="shared" si="38"/>
        <v>1664784063.55</v>
      </c>
      <c r="G106" s="1">
        <f t="shared" si="39"/>
        <v>33295681271</v>
      </c>
      <c r="H106" s="15">
        <f t="shared" si="40"/>
        <v>9988704381.2999992</v>
      </c>
    </row>
    <row r="107" spans="1:8">
      <c r="A107">
        <v>2246</v>
      </c>
      <c r="B107" t="s">
        <v>12</v>
      </c>
      <c r="C107">
        <v>145</v>
      </c>
      <c r="D107" s="2">
        <f t="shared" si="37"/>
        <v>6.4559216384683885E-2</v>
      </c>
      <c r="E107" s="15">
        <v>132428018348</v>
      </c>
      <c r="F107" s="1">
        <f t="shared" si="38"/>
        <v>1324280183.48</v>
      </c>
      <c r="G107" s="1">
        <f t="shared" si="39"/>
        <v>26485603669.599998</v>
      </c>
      <c r="H107" s="15">
        <f t="shared" si="40"/>
        <v>7945681100.8799992</v>
      </c>
    </row>
    <row r="108" spans="1:8">
      <c r="A108">
        <v>2347</v>
      </c>
      <c r="B108" t="s">
        <v>13</v>
      </c>
      <c r="C108">
        <v>142</v>
      </c>
      <c r="D108" s="2">
        <f t="shared" si="37"/>
        <v>6.0502769492969746E-2</v>
      </c>
      <c r="E108" s="15">
        <v>164728907240</v>
      </c>
      <c r="F108" s="1">
        <f t="shared" si="38"/>
        <v>1647289072.4000001</v>
      </c>
      <c r="G108" s="1">
        <f t="shared" si="39"/>
        <v>32945781448</v>
      </c>
      <c r="H108" s="15">
        <f t="shared" si="40"/>
        <v>9883734434.3999996</v>
      </c>
    </row>
    <row r="111" spans="1:8">
      <c r="E111" s="15">
        <f>SUM(E103:E110)</f>
        <v>853343723930</v>
      </c>
      <c r="F111" s="15">
        <f>SUM(F103:F110)</f>
        <v>8533437239.2999992</v>
      </c>
      <c r="G111" s="15">
        <f>SUM(G103:G110)</f>
        <v>170668744786</v>
      </c>
      <c r="H111" s="15">
        <f>SUM(H103:H110)</f>
        <v>51200623435.799995</v>
      </c>
    </row>
    <row r="113" spans="1:10" ht="21">
      <c r="A113" s="19" t="s">
        <v>42</v>
      </c>
    </row>
    <row r="115" spans="1:10">
      <c r="B115" t="s">
        <v>14</v>
      </c>
      <c r="C115">
        <v>206</v>
      </c>
      <c r="D115" s="2">
        <f t="shared" ref="D115:D120" si="41">+C115/A76</f>
        <v>0.1108719052744887</v>
      </c>
      <c r="E115" s="15">
        <v>342449968766</v>
      </c>
      <c r="F115" s="15">
        <v>3097764007</v>
      </c>
      <c r="G115" s="15"/>
      <c r="H115" s="15"/>
      <c r="I115" s="15"/>
      <c r="J115" s="15"/>
    </row>
    <row r="116" spans="1:10">
      <c r="B116" t="s">
        <v>9</v>
      </c>
      <c r="C116">
        <v>210</v>
      </c>
      <c r="D116" s="2">
        <f t="shared" si="41"/>
        <v>0.11058451816745656</v>
      </c>
      <c r="E116" s="15">
        <v>348267351993</v>
      </c>
      <c r="F116" s="15">
        <v>3054058355</v>
      </c>
    </row>
    <row r="117" spans="1:10">
      <c r="B117" t="s">
        <v>10</v>
      </c>
      <c r="C117">
        <v>202</v>
      </c>
      <c r="D117" s="2">
        <f t="shared" si="41"/>
        <v>9.8971092601665853E-2</v>
      </c>
      <c r="E117" s="24">
        <v>382262429193</v>
      </c>
      <c r="F117" s="24">
        <v>3042541691</v>
      </c>
    </row>
    <row r="118" spans="1:10">
      <c r="B118" t="s">
        <v>11</v>
      </c>
      <c r="C118">
        <v>216</v>
      </c>
      <c r="D118" s="2">
        <f t="shared" si="41"/>
        <v>0.1000463177396943</v>
      </c>
      <c r="E118" s="15">
        <v>352363368163</v>
      </c>
      <c r="F118" s="15">
        <v>7565218392</v>
      </c>
    </row>
    <row r="119" spans="1:10">
      <c r="B119" t="s">
        <v>12</v>
      </c>
      <c r="C119">
        <v>208</v>
      </c>
      <c r="D119" s="2">
        <f t="shared" si="41"/>
        <v>9.2609082813891366E-2</v>
      </c>
      <c r="E119" s="15">
        <v>334584561178</v>
      </c>
      <c r="F119" s="15">
        <v>8873328277</v>
      </c>
    </row>
    <row r="120" spans="1:10">
      <c r="B120" t="s">
        <v>13</v>
      </c>
      <c r="C120">
        <v>214</v>
      </c>
      <c r="D120" s="2">
        <f t="shared" si="41"/>
        <v>9.1180230080954411E-2</v>
      </c>
      <c r="E120" s="15">
        <v>371460585429</v>
      </c>
      <c r="F120" s="15">
        <v>9018385875</v>
      </c>
    </row>
    <row r="122" spans="1:10">
      <c r="E122" s="15">
        <f>SUM(E115:E121)</f>
        <v>2131388264722</v>
      </c>
      <c r="F122" s="15">
        <f>SUM(F115:F121)</f>
        <v>34651296597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2021-11-29T09:09:01Z</dcterms:created>
  <dcterms:modified xsi:type="dcterms:W3CDTF">2021-12-09T06:21:48Z</dcterms:modified>
</cp:coreProperties>
</file>